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Setup" sheetId="2" state="visible" r:id="rId2"/>
    <sheet xmlns:r="http://schemas.openxmlformats.org/officeDocument/2006/relationships" name="Units and allocation" sheetId="3" state="visible" r:id="rId3"/>
    <sheet xmlns:r="http://schemas.openxmlformats.org/officeDocument/2006/relationships" name="Payroll" sheetId="4" state="visible" r:id="rId4"/>
    <sheet xmlns:r="http://schemas.openxmlformats.org/officeDocument/2006/relationships" name="Operating budget" sheetId="5" state="visible" r:id="rId5"/>
    <sheet xmlns:r="http://schemas.openxmlformats.org/officeDocument/2006/relationships" name="Reserves" sheetId="6" state="visible" r:id="rId6"/>
    <sheet xmlns:r="http://schemas.openxmlformats.org/officeDocument/2006/relationships" name="Master and subs" sheetId="7" state="visible" r:id="rId7"/>
    <sheet xmlns:r="http://schemas.openxmlformats.org/officeDocument/2006/relationships" name="Assessment calculation" sheetId="8" state="visible" r:id="rId8"/>
    <sheet xmlns:r="http://schemas.openxmlformats.org/officeDocument/2006/relationships" name="Board summary" sheetId="9" state="visible" r:id="rId9"/>
  </sheets>
  <definedNames>
    <definedName name="AssocName">'Setup'!$B$5</definedName>
    <definedName name="FyStart">'Setup'!$B$8</definedName>
    <definedName name="FyEnd">'Setup'!$B$9</definedName>
    <definedName name="Structure">'Setup'!$B$10</definedName>
    <definedName name="HasEmployees">'Setup'!$B$11</definedName>
    <definedName name="AssessFrequency">'Setup'!$B$12</definedName>
    <definedName name="ContingencyPct">'Setup'!$B$14</definedName>
    <definedName name="PeriodsPerYear">'Setup'!$B$16</definedName>
    <definedName name="TotalUnits">'Units and allocation'!$B$50</definedName>
    <definedName name="TotalWeighted">'Units and allocation'!$D$50</definedName>
    <definedName name="UnitRowFirst">'Units and allocation'!$A$10</definedName>
    <definedName name="PayrollTotal">'Payroll'!$I$25</definedName>
    <definedName name="OtherIncome">'Operating budget'!$D$15</definedName>
    <definedName name="OperatingTotal">'Operating budget'!$D$96</definedName>
    <definedName name="ReserveTotal">'Reserves'!$E$31</definedName>
    <definedName name="MasterAssessment">'Master and subs'!$B$8</definedName>
    <definedName name="TotalRequirement">'Assessment calculation'!$B$9</definedName>
    <definedName name="ContingencyAmount">'Assessment calculation'!$B$6</definedName>
    <definedName name="OtherIncomeTotal">'Assessment calculation'!$B$12</definedName>
    <definedName name="AmountToAssess">'Assessment calculation'!$B$14</definedName>
  </definedNames>
  <calcPr calcId="124519" fullCalcOnLoad="1"/>
</workbook>
</file>

<file path=xl/styles.xml><?xml version="1.0" encoding="utf-8"?>
<styleSheet xmlns="http://schemas.openxmlformats.org/spreadsheetml/2006/main">
  <numFmts count="6">
    <numFmt numFmtId="164" formatCode="0.0%"/>
    <numFmt numFmtId="165" formatCode="#,##0.0000"/>
    <numFmt numFmtId="166" formatCode="0.0000%"/>
    <numFmt numFmtId="167" formatCode="0.000%"/>
    <numFmt numFmtId="168" formatCode="#,##0.00;[Red]-#,##0.00"/>
    <numFmt numFmtId="169" formatCode="#,##0.0"/>
  </numFmts>
  <fonts count="7">
    <font>
      <name val="Calibri"/>
      <family val="2"/>
      <color theme="1"/>
      <sz val="11"/>
      <scheme val="minor"/>
    </font>
    <font>
      <name val="Calibri"/>
      <b val="1"/>
      <color rgb="FF0A2240"/>
      <sz val="16"/>
    </font>
    <font>
      <name val="Calibri"/>
      <color rgb="FF6B7280"/>
      <sz val="9"/>
    </font>
    <font>
      <name val="Calibri"/>
      <b val="1"/>
      <color rgb="FF0A2240"/>
      <sz val="12"/>
    </font>
    <font>
      <name val="Calibri"/>
      <color rgb="FF1F2937"/>
      <sz val="10"/>
    </font>
    <font>
      <name val="Calibri"/>
      <b val="1"/>
      <color rgb="FF1F2937"/>
      <sz val="10"/>
    </font>
    <font>
      <name val="Calibri"/>
      <b val="1"/>
      <color rgb="FF0A2240"/>
      <sz val="11"/>
    </font>
  </fonts>
  <fills count="6">
    <fill>
      <patternFill/>
    </fill>
    <fill>
      <patternFill patternType="gray125"/>
    </fill>
    <fill>
      <patternFill patternType="solid">
        <fgColor rgb="FFEEF2F7"/>
      </patternFill>
    </fill>
    <fill>
      <patternFill patternType="solid">
        <fgColor rgb="FFEAF2FB"/>
      </patternFill>
    </fill>
    <fill>
      <patternFill patternType="solid">
        <fgColor rgb="FFF3F4F6"/>
      </patternFill>
    </fill>
    <fill>
      <patternFill patternType="solid">
        <fgColor rgb="FFEAF7EE"/>
      </patternFill>
    </fill>
  </fills>
  <borders count="2">
    <border>
      <left/>
      <right/>
      <top/>
      <bottom/>
      <diagonal/>
    </border>
    <border>
      <left style="thin">
        <color rgb="FF94A3B8"/>
      </left>
      <right style="thin">
        <color rgb="FF94A3B8"/>
      </right>
      <top style="thin">
        <color rgb="FF94A3B8"/>
      </top>
      <bottom style="thin">
        <color rgb="FF94A3B8"/>
      </bottom>
    </border>
  </borders>
  <cellStyleXfs count="1">
    <xf numFmtId="0" fontId="0" fillId="0" borderId="0"/>
  </cellStyleXfs>
  <cellXfs count="3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wrapText="1"/>
    </xf>
    <xf numFmtId="0" fontId="5" fillId="2" borderId="1" applyAlignment="1" pivotButton="0" quotePrefix="0" xfId="0">
      <alignment vertical="center" wrapText="1"/>
    </xf>
    <xf numFmtId="0" fontId="5" fillId="0" borderId="1" pivotButton="0" quotePrefix="0" xfId="0"/>
    <xf numFmtId="0" fontId="4" fillId="3" borderId="1" pivotButton="0" quotePrefix="0" xfId="0"/>
    <xf numFmtId="0" fontId="2" fillId="0" borderId="1" pivotButton="0" quotePrefix="0" xfId="0"/>
    <xf numFmtId="164" fontId="4" fillId="3" borderId="1" pivotButton="0" quotePrefix="0" xfId="0"/>
    <xf numFmtId="0" fontId="5" fillId="0" borderId="0" pivotButton="0" quotePrefix="0" xfId="0"/>
    <xf numFmtId="3" fontId="6" fillId="4" borderId="1" pivotButton="0" quotePrefix="0" xfId="0"/>
    <xf numFmtId="0" fontId="2" fillId="0" borderId="0" applyAlignment="1" pivotButton="0" quotePrefix="0" xfId="0">
      <alignment wrapText="1"/>
    </xf>
    <xf numFmtId="3" fontId="4" fillId="3" borderId="1" pivotButton="0" quotePrefix="0" xfId="0"/>
    <xf numFmtId="165" fontId="4" fillId="3" borderId="1" pivotButton="0" quotePrefix="0" xfId="0"/>
    <xf numFmtId="165" fontId="4" fillId="4" borderId="1" pivotButton="0" quotePrefix="0" xfId="0"/>
    <xf numFmtId="166" fontId="4" fillId="4" borderId="1" pivotButton="0" quotePrefix="0" xfId="0"/>
    <xf numFmtId="0" fontId="6" fillId="2" borderId="1" pivotButton="0" quotePrefix="0" xfId="0"/>
    <xf numFmtId="0" fontId="0" fillId="2" borderId="1" pivotButton="0" quotePrefix="0" xfId="0"/>
    <xf numFmtId="165" fontId="6" fillId="4" borderId="1" pivotButton="0" quotePrefix="0" xfId="0"/>
    <xf numFmtId="166" fontId="6" fillId="4" borderId="1" pivotButton="0" quotePrefix="0" xfId="0"/>
    <xf numFmtId="0" fontId="4" fillId="0" borderId="0" pivotButton="0" quotePrefix="0" xfId="0"/>
    <xf numFmtId="0" fontId="4" fillId="5" borderId="1" pivotButton="0" quotePrefix="0" xfId="0"/>
    <xf numFmtId="3" fontId="4" fillId="4" borderId="1" pivotButton="0" quotePrefix="0" xfId="0"/>
    <xf numFmtId="167" fontId="4" fillId="3" borderId="1" pivotButton="0" quotePrefix="0" xfId="0"/>
    <xf numFmtId="168" fontId="4" fillId="3" borderId="1" pivotButton="0" quotePrefix="0" xfId="0"/>
    <xf numFmtId="2" fontId="4" fillId="3" borderId="1" pivotButton="0" quotePrefix="0" xfId="0"/>
    <xf numFmtId="168" fontId="4" fillId="4" borderId="1" pivotButton="0" quotePrefix="0" xfId="0"/>
    <xf numFmtId="168" fontId="6" fillId="4" borderId="1" pivotButton="0" quotePrefix="0" xfId="0"/>
    <xf numFmtId="0" fontId="3" fillId="2" borderId="1" pivotButton="0" quotePrefix="0" xfId="0"/>
    <xf numFmtId="0" fontId="4" fillId="0" borderId="1" pivotButton="0" quotePrefix="0" xfId="0"/>
    <xf numFmtId="0" fontId="6" fillId="0" borderId="1" pivotButton="0" quotePrefix="0" xfId="0"/>
    <xf numFmtId="169" fontId="4" fillId="3" borderId="1" pivotButton="0" quotePrefix="0" xfId="0"/>
    <xf numFmtId="0" fontId="6" fillId="0" borderId="0" pivotButton="0" quotePrefix="0" xfId="0"/>
    <xf numFmtId="0" fontId="4"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showGridLines="0" workbookViewId="0">
      <selection activeCell="A1" sqref="A1"/>
    </sheetView>
  </sheetViews>
  <sheetFormatPr baseColWidth="8" defaultRowHeight="15"/>
  <cols>
    <col width="4" customWidth="1" min="1" max="1"/>
    <col width="110" customWidth="1" min="2" max="2"/>
  </cols>
  <sheetData>
    <row r="1">
      <c r="A1" s="1" t="inlineStr">
        <is>
          <t>Association budget workbook</t>
        </is>
      </c>
    </row>
    <row r="2">
      <c r="A2" s="2" t="inlineStr">
        <is>
          <t>A working model. Enter what you know, and the assessment calculates.</t>
        </is>
      </c>
    </row>
    <row r="4">
      <c r="B4" s="3" t="inlineStr">
        <is>
          <t>How to use this</t>
        </is>
      </c>
    </row>
    <row r="5">
      <c r="B5" s="4" t="inlineStr">
        <is>
          <t>1. Fill in the Setup sheet first. Your answers there drive the rest of the workbook.</t>
        </is>
      </c>
    </row>
    <row r="6">
      <c r="B6" s="4" t="inlineStr">
        <is>
          <t>2. Enter your units on Units and allocation. This is where you say whether every unit pays the same or not.</t>
        </is>
      </c>
    </row>
    <row r="7">
      <c r="B7" s="4" t="inlineStr">
        <is>
          <t>3. Enter expenses on Operating budget. If you have employees, fill in Payroll first and it flows through.</t>
        </is>
      </c>
    </row>
    <row r="8">
      <c r="B8" s="4" t="inlineStr">
        <is>
          <t>4. Enter the reserve contribution on Reserves, from your reserve study.</t>
        </is>
      </c>
    </row>
    <row r="9">
      <c r="B9" s="4" t="inlineStr">
        <is>
          <t>5. Read the result on Assessment calculation and Board summary.</t>
        </is>
      </c>
    </row>
    <row r="11">
      <c r="B11" s="3" t="inlineStr">
        <is>
          <t>Colour code</t>
        </is>
      </c>
    </row>
    <row r="12">
      <c r="B12" s="4" t="inlineStr">
        <is>
          <t>Blue cells are yours to type in.</t>
        </is>
      </c>
    </row>
    <row r="13">
      <c r="B13" s="4" t="inlineStr">
        <is>
          <t>Grey cells are calculated. Typing over one breaks the model, and it will not warn you.</t>
        </is>
      </c>
    </row>
    <row r="15">
      <c r="B15" s="3" t="inlineStr">
        <is>
          <t>If you do not have employees</t>
        </is>
      </c>
    </row>
    <row r="16">
      <c r="B16" s="4" t="inlineStr">
        <is>
          <t>Set 'Association has employees' to No on Setup. The payroll line falls to zero and you can ignore that sheet.</t>
        </is>
      </c>
    </row>
    <row r="18">
      <c r="B18" s="3" t="inlineStr">
        <is>
          <t>If you are a master or a sub association</t>
        </is>
      </c>
    </row>
    <row r="19">
      <c r="B19" s="4" t="inlineStr">
        <is>
          <t>Set the structure on Setup. A master allocates to its sub associations on the Master and subs sheet; a sub budgets its own expenses and carries the master assessment as an expense line.</t>
        </is>
      </c>
    </row>
    <row r="21">
      <c r="B21" s="3" t="inlineStr">
        <is>
          <t>Checks built in</t>
        </is>
      </c>
    </row>
    <row r="22">
      <c r="B22" s="4" t="inlineStr">
        <is>
          <t>Units and allocation tells you if your shares do not reconcile to 100 percent.</t>
        </is>
      </c>
    </row>
    <row r="23">
      <c r="B23" s="4" t="inlineStr">
        <is>
          <t>Assessment calculation tells you if the budget does not balance to the amount assessed.</t>
        </is>
      </c>
    </row>
    <row r="24">
      <c r="B24" s="4" t="inlineStr">
        <is>
          <t>Neither check can be satisfied by typing over it. Fix the input.</t>
        </is>
      </c>
    </row>
    <row r="26" ht="42" customHeight="1">
      <c r="B26" s="5" t="inlineStr">
        <is>
          <t>This workbook is a starting point, not accounting, legal, or tax advice. Your declaration and bylaws govern how assessments are allocated and they control over anything here. Have the association's CPA review the budget before adoption.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6"/>
  <sheetViews>
    <sheetView showGridLines="0" workbookViewId="0">
      <selection activeCell="A1" sqref="A1"/>
    </sheetView>
  </sheetViews>
  <sheetFormatPr baseColWidth="8" defaultRowHeight="15"/>
  <cols>
    <col width="44" customWidth="1" min="1" max="1"/>
    <col width="30" customWidth="1" min="2" max="2"/>
    <col width="62" customWidth="1" min="3" max="3"/>
  </cols>
  <sheetData>
    <row r="1">
      <c r="A1" s="1" t="inlineStr">
        <is>
          <t>Setup</t>
        </is>
      </c>
    </row>
    <row r="2">
      <c r="A2" s="2" t="inlineStr">
        <is>
          <t>Answer these first. They drive every other sheet.</t>
        </is>
      </c>
    </row>
    <row r="4">
      <c r="A4" s="6" t="inlineStr">
        <is>
          <t>Setting</t>
        </is>
      </c>
      <c r="B4" s="6" t="inlineStr">
        <is>
          <t>Your answer</t>
        </is>
      </c>
      <c r="C4" s="6" t="inlineStr">
        <is>
          <t>Notes</t>
        </is>
      </c>
    </row>
    <row r="5">
      <c r="A5" s="7" t="inlineStr">
        <is>
          <t>Association name</t>
        </is>
      </c>
      <c r="B5" s="8" t="inlineStr"/>
      <c r="C5" s="9" t="inlineStr">
        <is>
          <t>As it appears on the recorded documents</t>
        </is>
      </c>
    </row>
    <row r="6">
      <c r="A6" s="7" t="inlineStr">
        <is>
          <t>State</t>
        </is>
      </c>
      <c r="B6" s="8" t="inlineStr"/>
      <c r="C6" s="9" t="inlineStr">
        <is>
          <t>Two letter code</t>
        </is>
      </c>
    </row>
    <row r="7">
      <c r="A7" s="7" t="inlineStr">
        <is>
          <t>Property type</t>
        </is>
      </c>
      <c r="B7" s="8" t="inlineStr">
        <is>
          <t>Condominium</t>
        </is>
      </c>
      <c r="C7" s="9" t="inlineStr">
        <is>
          <t>Condominium, Cooperative, HOA, Other</t>
        </is>
      </c>
    </row>
    <row r="8">
      <c r="A8" s="7" t="inlineStr">
        <is>
          <t>Fiscal year begins</t>
        </is>
      </c>
      <c r="B8" s="8" t="inlineStr"/>
      <c r="C8" s="9" t="inlineStr">
        <is>
          <t>Date</t>
        </is>
      </c>
    </row>
    <row r="9">
      <c r="A9" s="7" t="inlineStr">
        <is>
          <t>Fiscal year ends</t>
        </is>
      </c>
      <c r="B9" s="8" t="inlineStr"/>
      <c r="C9" s="9" t="inlineStr">
        <is>
          <t>Date</t>
        </is>
      </c>
    </row>
    <row r="10">
      <c r="A10" s="7" t="inlineStr">
        <is>
          <t>Structure</t>
        </is>
      </c>
      <c r="B10" s="8" t="inlineStr">
        <is>
          <t>Standalone</t>
        </is>
      </c>
      <c r="C10" s="9" t="inlineStr">
        <is>
          <t>Standalone, Master, Sub association</t>
        </is>
      </c>
    </row>
    <row r="11">
      <c r="A11" s="7" t="inlineStr">
        <is>
          <t>Association has employees</t>
        </is>
      </c>
      <c r="B11" s="8" t="inlineStr">
        <is>
          <t>No</t>
        </is>
      </c>
      <c r="C11" s="9" t="inlineStr">
        <is>
          <t>Yes drives the Payroll sheet into the budget</t>
        </is>
      </c>
    </row>
    <row r="12">
      <c r="A12" s="7" t="inlineStr">
        <is>
          <t>Assessment frequency</t>
        </is>
      </c>
      <c r="B12" s="8" t="inlineStr">
        <is>
          <t>Monthly</t>
        </is>
      </c>
      <c r="C12" s="9" t="inlineStr">
        <is>
          <t>Monthly, Quarterly, Semi-annual, Annual</t>
        </is>
      </c>
    </row>
    <row r="13">
      <c r="A13" s="7" t="inlineStr">
        <is>
          <t>Allocation method</t>
        </is>
      </c>
      <c r="B13" s="8" t="inlineStr">
        <is>
          <t>Equal shares</t>
        </is>
      </c>
      <c r="C13" s="9" t="inlineStr">
        <is>
          <t>Equal shares, Percentage interest, By unit class, By division</t>
        </is>
      </c>
    </row>
    <row r="14">
      <c r="A14" s="7" t="inlineStr">
        <is>
          <t>Contingency percent</t>
        </is>
      </c>
      <c r="B14" s="10" t="n">
        <v>0</v>
      </c>
      <c r="C14" s="9" t="inlineStr">
        <is>
          <t>Applied to operating expenses. Only 18 percent of budgets carry one.</t>
        </is>
      </c>
    </row>
    <row r="16">
      <c r="A16" s="11" t="inlineStr">
        <is>
          <t>Periods per year</t>
        </is>
      </c>
      <c r="B16" s="12">
        <f>IF(AssessFrequency="Monthly",12,IF(AssessFrequency="Quarterly",4,IF(AssessFrequency="Semi-annual",2,1)))</f>
        <v/>
      </c>
      <c r="C16" s="2" t="inlineStr">
        <is>
          <t>Calculated from the assessment frequency above. Used everywhere a per period figure is shown.</t>
        </is>
      </c>
    </row>
  </sheetData>
  <dataValidations count="5">
    <dataValidation sqref="B7" showDropDown="0" showInputMessage="0" showErrorMessage="0" allowBlank="1" type="list">
      <formula1>"Condominium,Cooperative,HOA,Other"</formula1>
    </dataValidation>
    <dataValidation sqref="B10" showDropDown="0" showInputMessage="0" showErrorMessage="0" allowBlank="1" type="list">
      <formula1>"Standalone,Master,Sub association"</formula1>
    </dataValidation>
    <dataValidation sqref="B11" showDropDown="0" showInputMessage="0" showErrorMessage="0" allowBlank="1" type="list">
      <formula1>"Yes,No"</formula1>
    </dataValidation>
    <dataValidation sqref="B12" showDropDown="0" showInputMessage="0" showErrorMessage="0" allowBlank="1" type="list">
      <formula1>"Monthly,Quarterly,Semi-annual,Annual"</formula1>
    </dataValidation>
    <dataValidation sqref="B13" showDropDown="0" showInputMessage="0" showErrorMessage="0" allowBlank="1" type="list">
      <formula1>"Equal shares,Percentage interest,By unit class,By division"</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55"/>
  <sheetViews>
    <sheetView showGridLines="0" workbookViewId="0">
      <selection activeCell="A1" sqref="A1"/>
    </sheetView>
  </sheetViews>
  <sheetFormatPr baseColWidth="8" defaultRowHeight="15"/>
  <cols>
    <col width="34" customWidth="1" min="1" max="1"/>
    <col width="12" customWidth="1" min="2" max="2"/>
    <col width="16" customWidth="1" min="3" max="3"/>
    <col width="18" customWidth="1" min="4" max="4"/>
    <col width="16" customWidth="1" min="5" max="5"/>
    <col width="52" customWidth="1" min="6" max="6"/>
  </cols>
  <sheetData>
    <row r="1">
      <c r="A1" s="1" t="inlineStr">
        <is>
          <t>Units and allocation</t>
        </is>
      </c>
    </row>
    <row r="2">
      <c r="A2" s="2" t="inlineStr">
        <is>
          <t>One row per unit, class, or division. Count times weight decides each row's share.</t>
        </is>
      </c>
    </row>
    <row r="4">
      <c r="A4" s="13" t="inlineStr">
        <is>
          <t>Equal shares: put every unit on one row, Count = total units, Weight = 1.</t>
        </is>
      </c>
    </row>
    <row r="5">
      <c r="A5" s="13" t="inlineStr">
        <is>
          <t>Percentage interest: one row per unit or per group, Count = 1 (or the units in the group), Weight = the percentage from the declaration.</t>
        </is>
      </c>
    </row>
    <row r="6">
      <c r="A6" s="13" t="inlineStr">
        <is>
          <t>By unit class: one row per class, Count = units in the class, Weight = the class factor (for example 1.0, 1.25, 1.5).</t>
        </is>
      </c>
    </row>
    <row r="7">
      <c r="A7" s="13" t="inlineStr">
        <is>
          <t>By division: one row per phase, neighbourhood, or sub association, Count = its units, Weight = its share basis.</t>
        </is>
      </c>
    </row>
    <row r="9">
      <c r="A9" s="6" t="inlineStr">
        <is>
          <t>Unit, class, or division</t>
        </is>
      </c>
      <c r="B9" s="6" t="inlineStr">
        <is>
          <t>Count</t>
        </is>
      </c>
      <c r="C9" s="6" t="inlineStr">
        <is>
          <t>Weight</t>
        </is>
      </c>
      <c r="D9" s="6" t="inlineStr">
        <is>
          <t>Count x weight</t>
        </is>
      </c>
      <c r="E9" s="6" t="inlineStr">
        <is>
          <t>Share of total</t>
        </is>
      </c>
      <c r="F9" s="6" t="inlineStr">
        <is>
          <t>Notes</t>
        </is>
      </c>
    </row>
    <row r="10">
      <c r="A10" s="8" t="n"/>
      <c r="B10" s="14" t="n"/>
      <c r="C10" s="15" t="n"/>
      <c r="D10" s="16">
        <f>IF(N(B10)=0,0,N(B10)*N(C10))</f>
        <v/>
      </c>
      <c r="E10" s="17">
        <f>IF($D$50=0,0,D10/$D$50)</f>
        <v/>
      </c>
      <c r="F10" s="8" t="n"/>
    </row>
    <row r="11">
      <c r="A11" s="8" t="n"/>
      <c r="B11" s="14" t="n"/>
      <c r="C11" s="15" t="n"/>
      <c r="D11" s="16">
        <f>IF(N(B11)=0,0,N(B11)*N(C11))</f>
        <v/>
      </c>
      <c r="E11" s="17">
        <f>IF($D$50=0,0,D11/$D$50)</f>
        <v/>
      </c>
      <c r="F11" s="8" t="n"/>
    </row>
    <row r="12">
      <c r="A12" s="8" t="n"/>
      <c r="B12" s="14" t="n"/>
      <c r="C12" s="15" t="n"/>
      <c r="D12" s="16">
        <f>IF(N(B12)=0,0,N(B12)*N(C12))</f>
        <v/>
      </c>
      <c r="E12" s="17">
        <f>IF($D$50=0,0,D12/$D$50)</f>
        <v/>
      </c>
      <c r="F12" s="8" t="n"/>
    </row>
    <row r="13">
      <c r="A13" s="8" t="n"/>
      <c r="B13" s="14" t="n"/>
      <c r="C13" s="15" t="n"/>
      <c r="D13" s="16">
        <f>IF(N(B13)=0,0,N(B13)*N(C13))</f>
        <v/>
      </c>
      <c r="E13" s="17">
        <f>IF($D$50=0,0,D13/$D$50)</f>
        <v/>
      </c>
      <c r="F13" s="8" t="n"/>
    </row>
    <row r="14">
      <c r="A14" s="8" t="n"/>
      <c r="B14" s="14" t="n"/>
      <c r="C14" s="15" t="n"/>
      <c r="D14" s="16">
        <f>IF(N(B14)=0,0,N(B14)*N(C14))</f>
        <v/>
      </c>
      <c r="E14" s="17">
        <f>IF($D$50=0,0,D14/$D$50)</f>
        <v/>
      </c>
      <c r="F14" s="8" t="n"/>
    </row>
    <row r="15">
      <c r="A15" s="8" t="n"/>
      <c r="B15" s="14" t="n"/>
      <c r="C15" s="15" t="n"/>
      <c r="D15" s="16">
        <f>IF(N(B15)=0,0,N(B15)*N(C15))</f>
        <v/>
      </c>
      <c r="E15" s="17">
        <f>IF($D$50=0,0,D15/$D$50)</f>
        <v/>
      </c>
      <c r="F15" s="8" t="n"/>
    </row>
    <row r="16">
      <c r="A16" s="8" t="n"/>
      <c r="B16" s="14" t="n"/>
      <c r="C16" s="15" t="n"/>
      <c r="D16" s="16">
        <f>IF(N(B16)=0,0,N(B16)*N(C16))</f>
        <v/>
      </c>
      <c r="E16" s="17">
        <f>IF($D$50=0,0,D16/$D$50)</f>
        <v/>
      </c>
      <c r="F16" s="8" t="n"/>
    </row>
    <row r="17">
      <c r="A17" s="8" t="n"/>
      <c r="B17" s="14" t="n"/>
      <c r="C17" s="15" t="n"/>
      <c r="D17" s="16">
        <f>IF(N(B17)=0,0,N(B17)*N(C17))</f>
        <v/>
      </c>
      <c r="E17" s="17">
        <f>IF($D$50=0,0,D17/$D$50)</f>
        <v/>
      </c>
      <c r="F17" s="8" t="n"/>
    </row>
    <row r="18">
      <c r="A18" s="8" t="n"/>
      <c r="B18" s="14" t="n"/>
      <c r="C18" s="15" t="n"/>
      <c r="D18" s="16">
        <f>IF(N(B18)=0,0,N(B18)*N(C18))</f>
        <v/>
      </c>
      <c r="E18" s="17">
        <f>IF($D$50=0,0,D18/$D$50)</f>
        <v/>
      </c>
      <c r="F18" s="8" t="n"/>
    </row>
    <row r="19">
      <c r="A19" s="8" t="n"/>
      <c r="B19" s="14" t="n"/>
      <c r="C19" s="15" t="n"/>
      <c r="D19" s="16">
        <f>IF(N(B19)=0,0,N(B19)*N(C19))</f>
        <v/>
      </c>
      <c r="E19" s="17">
        <f>IF($D$50=0,0,D19/$D$50)</f>
        <v/>
      </c>
      <c r="F19" s="8" t="n"/>
    </row>
    <row r="20">
      <c r="A20" s="8" t="n"/>
      <c r="B20" s="14" t="n"/>
      <c r="C20" s="15" t="n"/>
      <c r="D20" s="16">
        <f>IF(N(B20)=0,0,N(B20)*N(C20))</f>
        <v/>
      </c>
      <c r="E20" s="17">
        <f>IF($D$50=0,0,D20/$D$50)</f>
        <v/>
      </c>
      <c r="F20" s="8" t="n"/>
    </row>
    <row r="21">
      <c r="A21" s="8" t="n"/>
      <c r="B21" s="14" t="n"/>
      <c r="C21" s="15" t="n"/>
      <c r="D21" s="16">
        <f>IF(N(B21)=0,0,N(B21)*N(C21))</f>
        <v/>
      </c>
      <c r="E21" s="17">
        <f>IF($D$50=0,0,D21/$D$50)</f>
        <v/>
      </c>
      <c r="F21" s="8" t="n"/>
    </row>
    <row r="22">
      <c r="A22" s="8" t="n"/>
      <c r="B22" s="14" t="n"/>
      <c r="C22" s="15" t="n"/>
      <c r="D22" s="16">
        <f>IF(N(B22)=0,0,N(B22)*N(C22))</f>
        <v/>
      </c>
      <c r="E22" s="17">
        <f>IF($D$50=0,0,D22/$D$50)</f>
        <v/>
      </c>
      <c r="F22" s="8" t="n"/>
    </row>
    <row r="23">
      <c r="A23" s="8" t="n"/>
      <c r="B23" s="14" t="n"/>
      <c r="C23" s="15" t="n"/>
      <c r="D23" s="16">
        <f>IF(N(B23)=0,0,N(B23)*N(C23))</f>
        <v/>
      </c>
      <c r="E23" s="17">
        <f>IF($D$50=0,0,D23/$D$50)</f>
        <v/>
      </c>
      <c r="F23" s="8" t="n"/>
    </row>
    <row r="24">
      <c r="A24" s="8" t="n"/>
      <c r="B24" s="14" t="n"/>
      <c r="C24" s="15" t="n"/>
      <c r="D24" s="16">
        <f>IF(N(B24)=0,0,N(B24)*N(C24))</f>
        <v/>
      </c>
      <c r="E24" s="17">
        <f>IF($D$50=0,0,D24/$D$50)</f>
        <v/>
      </c>
      <c r="F24" s="8" t="n"/>
    </row>
    <row r="25">
      <c r="A25" s="8" t="n"/>
      <c r="B25" s="14" t="n"/>
      <c r="C25" s="15" t="n"/>
      <c r="D25" s="16">
        <f>IF(N(B25)=0,0,N(B25)*N(C25))</f>
        <v/>
      </c>
      <c r="E25" s="17">
        <f>IF($D$50=0,0,D25/$D$50)</f>
        <v/>
      </c>
      <c r="F25" s="8" t="n"/>
    </row>
    <row r="26">
      <c r="A26" s="8" t="n"/>
      <c r="B26" s="14" t="n"/>
      <c r="C26" s="15" t="n"/>
      <c r="D26" s="16">
        <f>IF(N(B26)=0,0,N(B26)*N(C26))</f>
        <v/>
      </c>
      <c r="E26" s="17">
        <f>IF($D$50=0,0,D26/$D$50)</f>
        <v/>
      </c>
      <c r="F26" s="8" t="n"/>
    </row>
    <row r="27">
      <c r="A27" s="8" t="n"/>
      <c r="B27" s="14" t="n"/>
      <c r="C27" s="15" t="n"/>
      <c r="D27" s="16">
        <f>IF(N(B27)=0,0,N(B27)*N(C27))</f>
        <v/>
      </c>
      <c r="E27" s="17">
        <f>IF($D$50=0,0,D27/$D$50)</f>
        <v/>
      </c>
      <c r="F27" s="8" t="n"/>
    </row>
    <row r="28">
      <c r="A28" s="8" t="n"/>
      <c r="B28" s="14" t="n"/>
      <c r="C28" s="15" t="n"/>
      <c r="D28" s="16">
        <f>IF(N(B28)=0,0,N(B28)*N(C28))</f>
        <v/>
      </c>
      <c r="E28" s="17">
        <f>IF($D$50=0,0,D28/$D$50)</f>
        <v/>
      </c>
      <c r="F28" s="8" t="n"/>
    </row>
    <row r="29">
      <c r="A29" s="8" t="n"/>
      <c r="B29" s="14" t="n"/>
      <c r="C29" s="15" t="n"/>
      <c r="D29" s="16">
        <f>IF(N(B29)=0,0,N(B29)*N(C29))</f>
        <v/>
      </c>
      <c r="E29" s="17">
        <f>IF($D$50=0,0,D29/$D$50)</f>
        <v/>
      </c>
      <c r="F29" s="8" t="n"/>
    </row>
    <row r="30">
      <c r="A30" s="8" t="n"/>
      <c r="B30" s="14" t="n"/>
      <c r="C30" s="15" t="n"/>
      <c r="D30" s="16">
        <f>IF(N(B30)=0,0,N(B30)*N(C30))</f>
        <v/>
      </c>
      <c r="E30" s="17">
        <f>IF($D$50=0,0,D30/$D$50)</f>
        <v/>
      </c>
      <c r="F30" s="8" t="n"/>
    </row>
    <row r="31">
      <c r="A31" s="8" t="n"/>
      <c r="B31" s="14" t="n"/>
      <c r="C31" s="15" t="n"/>
      <c r="D31" s="16">
        <f>IF(N(B31)=0,0,N(B31)*N(C31))</f>
        <v/>
      </c>
      <c r="E31" s="17">
        <f>IF($D$50=0,0,D31/$D$50)</f>
        <v/>
      </c>
      <c r="F31" s="8" t="n"/>
    </row>
    <row r="32">
      <c r="A32" s="8" t="n"/>
      <c r="B32" s="14" t="n"/>
      <c r="C32" s="15" t="n"/>
      <c r="D32" s="16">
        <f>IF(N(B32)=0,0,N(B32)*N(C32))</f>
        <v/>
      </c>
      <c r="E32" s="17">
        <f>IF($D$50=0,0,D32/$D$50)</f>
        <v/>
      </c>
      <c r="F32" s="8" t="n"/>
    </row>
    <row r="33">
      <c r="A33" s="8" t="n"/>
      <c r="B33" s="14" t="n"/>
      <c r="C33" s="15" t="n"/>
      <c r="D33" s="16">
        <f>IF(N(B33)=0,0,N(B33)*N(C33))</f>
        <v/>
      </c>
      <c r="E33" s="17">
        <f>IF($D$50=0,0,D33/$D$50)</f>
        <v/>
      </c>
      <c r="F33" s="8" t="n"/>
    </row>
    <row r="34">
      <c r="A34" s="8" t="n"/>
      <c r="B34" s="14" t="n"/>
      <c r="C34" s="15" t="n"/>
      <c r="D34" s="16">
        <f>IF(N(B34)=0,0,N(B34)*N(C34))</f>
        <v/>
      </c>
      <c r="E34" s="17">
        <f>IF($D$50=0,0,D34/$D$50)</f>
        <v/>
      </c>
      <c r="F34" s="8" t="n"/>
    </row>
    <row r="35">
      <c r="A35" s="8" t="n"/>
      <c r="B35" s="14" t="n"/>
      <c r="C35" s="15" t="n"/>
      <c r="D35" s="16">
        <f>IF(N(B35)=0,0,N(B35)*N(C35))</f>
        <v/>
      </c>
      <c r="E35" s="17">
        <f>IF($D$50=0,0,D35/$D$50)</f>
        <v/>
      </c>
      <c r="F35" s="8" t="n"/>
    </row>
    <row r="36">
      <c r="A36" s="8" t="n"/>
      <c r="B36" s="14" t="n"/>
      <c r="C36" s="15" t="n"/>
      <c r="D36" s="16">
        <f>IF(N(B36)=0,0,N(B36)*N(C36))</f>
        <v/>
      </c>
      <c r="E36" s="17">
        <f>IF($D$50=0,0,D36/$D$50)</f>
        <v/>
      </c>
      <c r="F36" s="8" t="n"/>
    </row>
    <row r="37">
      <c r="A37" s="8" t="n"/>
      <c r="B37" s="14" t="n"/>
      <c r="C37" s="15" t="n"/>
      <c r="D37" s="16">
        <f>IF(N(B37)=0,0,N(B37)*N(C37))</f>
        <v/>
      </c>
      <c r="E37" s="17">
        <f>IF($D$50=0,0,D37/$D$50)</f>
        <v/>
      </c>
      <c r="F37" s="8" t="n"/>
    </row>
    <row r="38">
      <c r="A38" s="8" t="n"/>
      <c r="B38" s="14" t="n"/>
      <c r="C38" s="15" t="n"/>
      <c r="D38" s="16">
        <f>IF(N(B38)=0,0,N(B38)*N(C38))</f>
        <v/>
      </c>
      <c r="E38" s="17">
        <f>IF($D$50=0,0,D38/$D$50)</f>
        <v/>
      </c>
      <c r="F38" s="8" t="n"/>
    </row>
    <row r="39">
      <c r="A39" s="8" t="n"/>
      <c r="B39" s="14" t="n"/>
      <c r="C39" s="15" t="n"/>
      <c r="D39" s="16">
        <f>IF(N(B39)=0,0,N(B39)*N(C39))</f>
        <v/>
      </c>
      <c r="E39" s="17">
        <f>IF($D$50=0,0,D39/$D$50)</f>
        <v/>
      </c>
      <c r="F39" s="8" t="n"/>
    </row>
    <row r="40">
      <c r="A40" s="8" t="n"/>
      <c r="B40" s="14" t="n"/>
      <c r="C40" s="15" t="n"/>
      <c r="D40" s="16">
        <f>IF(N(B40)=0,0,N(B40)*N(C40))</f>
        <v/>
      </c>
      <c r="E40" s="17">
        <f>IF($D$50=0,0,D40/$D$50)</f>
        <v/>
      </c>
      <c r="F40" s="8" t="n"/>
    </row>
    <row r="41">
      <c r="A41" s="8" t="n"/>
      <c r="B41" s="14" t="n"/>
      <c r="C41" s="15" t="n"/>
      <c r="D41" s="16">
        <f>IF(N(B41)=0,0,N(B41)*N(C41))</f>
        <v/>
      </c>
      <c r="E41" s="17">
        <f>IF($D$50=0,0,D41/$D$50)</f>
        <v/>
      </c>
      <c r="F41" s="8" t="n"/>
    </row>
    <row r="42">
      <c r="A42" s="8" t="n"/>
      <c r="B42" s="14" t="n"/>
      <c r="C42" s="15" t="n"/>
      <c r="D42" s="16">
        <f>IF(N(B42)=0,0,N(B42)*N(C42))</f>
        <v/>
      </c>
      <c r="E42" s="17">
        <f>IF($D$50=0,0,D42/$D$50)</f>
        <v/>
      </c>
      <c r="F42" s="8" t="n"/>
    </row>
    <row r="43">
      <c r="A43" s="8" t="n"/>
      <c r="B43" s="14" t="n"/>
      <c r="C43" s="15" t="n"/>
      <c r="D43" s="16">
        <f>IF(N(B43)=0,0,N(B43)*N(C43))</f>
        <v/>
      </c>
      <c r="E43" s="17">
        <f>IF($D$50=0,0,D43/$D$50)</f>
        <v/>
      </c>
      <c r="F43" s="8" t="n"/>
    </row>
    <row r="44">
      <c r="A44" s="8" t="n"/>
      <c r="B44" s="14" t="n"/>
      <c r="C44" s="15" t="n"/>
      <c r="D44" s="16">
        <f>IF(N(B44)=0,0,N(B44)*N(C44))</f>
        <v/>
      </c>
      <c r="E44" s="17">
        <f>IF($D$50=0,0,D44/$D$50)</f>
        <v/>
      </c>
      <c r="F44" s="8" t="n"/>
    </row>
    <row r="45">
      <c r="A45" s="8" t="n"/>
      <c r="B45" s="14" t="n"/>
      <c r="C45" s="15" t="n"/>
      <c r="D45" s="16">
        <f>IF(N(B45)=0,0,N(B45)*N(C45))</f>
        <v/>
      </c>
      <c r="E45" s="17">
        <f>IF($D$50=0,0,D45/$D$50)</f>
        <v/>
      </c>
      <c r="F45" s="8" t="n"/>
    </row>
    <row r="46">
      <c r="A46" s="8" t="n"/>
      <c r="B46" s="14" t="n"/>
      <c r="C46" s="15" t="n"/>
      <c r="D46" s="16">
        <f>IF(N(B46)=0,0,N(B46)*N(C46))</f>
        <v/>
      </c>
      <c r="E46" s="17">
        <f>IF($D$50=0,0,D46/$D$50)</f>
        <v/>
      </c>
      <c r="F46" s="8" t="n"/>
    </row>
    <row r="47">
      <c r="A47" s="8" t="n"/>
      <c r="B47" s="14" t="n"/>
      <c r="C47" s="15" t="n"/>
      <c r="D47" s="16">
        <f>IF(N(B47)=0,0,N(B47)*N(C47))</f>
        <v/>
      </c>
      <c r="E47" s="17">
        <f>IF($D$50=0,0,D47/$D$50)</f>
        <v/>
      </c>
      <c r="F47" s="8" t="n"/>
    </row>
    <row r="48">
      <c r="A48" s="8" t="n"/>
      <c r="B48" s="14" t="n"/>
      <c r="C48" s="15" t="n"/>
      <c r="D48" s="16">
        <f>IF(N(B48)=0,0,N(B48)*N(C48))</f>
        <v/>
      </c>
      <c r="E48" s="17">
        <f>IF($D$50=0,0,D48/$D$50)</f>
        <v/>
      </c>
      <c r="F48" s="8" t="n"/>
    </row>
    <row r="49">
      <c r="A49" s="8" t="n"/>
      <c r="B49" s="14" t="n"/>
      <c r="C49" s="15" t="n"/>
      <c r="D49" s="16">
        <f>IF(N(B49)=0,0,N(B49)*N(C49))</f>
        <v/>
      </c>
      <c r="E49" s="17">
        <f>IF($D$50=0,0,D49/$D$50)</f>
        <v/>
      </c>
      <c r="F49" s="8" t="n"/>
    </row>
    <row r="50">
      <c r="A50" s="18" t="inlineStr">
        <is>
          <t>TOTAL</t>
        </is>
      </c>
      <c r="B50" s="12">
        <f>SUM(B10:B49)</f>
        <v/>
      </c>
      <c r="C50" s="19" t="n"/>
      <c r="D50" s="20">
        <f>SUM(D10:D49)</f>
        <v/>
      </c>
      <c r="E50" s="21">
        <f>SUM(E10:E49)</f>
        <v/>
      </c>
    </row>
    <row r="52">
      <c r="A52" s="3" t="inlineStr">
        <is>
          <t>Check</t>
        </is>
      </c>
    </row>
    <row r="53">
      <c r="A53" s="22" t="inlineStr">
        <is>
          <t>Shares reconcile to 100 percent</t>
        </is>
      </c>
      <c r="B53" s="23">
        <f>IF(ROUND(E50,6)=1,"OK","OFF BY "&amp;TEXT(1-E50,"0.0000%"))</f>
        <v/>
      </c>
    </row>
    <row r="54">
      <c r="A54" s="22" t="inlineStr">
        <is>
          <t>Total units entered</t>
        </is>
      </c>
      <c r="B54" s="24">
        <f>B50</f>
        <v/>
      </c>
    </row>
    <row r="55">
      <c r="A55" s="13" t="inlineStr">
        <is>
          <t>If the check reads OFF BY, a weight or a count is wrong. Do not adjust a share directly: the shares are calculated and typing over one silently breaks every figure downstream.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7"/>
  <sheetViews>
    <sheetView showGridLines="0" workbookViewId="0">
      <selection activeCell="A1" sqref="A1"/>
    </sheetView>
  </sheetViews>
  <sheetFormatPr baseColWidth="8" defaultRowHeight="15"/>
  <cols>
    <col width="30" customWidth="1" min="1" max="1"/>
    <col width="16" customWidth="1" min="2" max="2"/>
    <col width="12" customWidth="1" min="3" max="3"/>
    <col width="14" customWidth="1" min="4" max="4"/>
    <col width="14" customWidth="1" min="5" max="5"/>
    <col width="14" customWidth="1" min="6" max="6"/>
    <col width="14" customWidth="1" min="7" max="7"/>
    <col width="16" customWidth="1" min="8" max="8"/>
    <col width="34" customWidth="1" min="9" max="9"/>
  </cols>
  <sheetData>
    <row r="1">
      <c r="A1" s="1" t="inlineStr">
        <is>
          <t>Payroll</t>
        </is>
      </c>
    </row>
    <row r="2">
      <c r="A2" s="2" t="inlineStr">
        <is>
          <t>Only relevant if Setup says the association has employees. Total flows to the operating budget.</t>
        </is>
      </c>
    </row>
    <row r="4">
      <c r="A4" s="3" t="inlineStr">
        <is>
          <t>Rates</t>
        </is>
      </c>
    </row>
    <row r="5">
      <c r="A5" s="11" t="inlineStr">
        <is>
          <t>Employer FICA rate</t>
        </is>
      </c>
      <c r="B5" s="25" t="n">
        <v>0.0765</v>
      </c>
      <c r="C5" s="2" t="inlineStr">
        <is>
          <t>Social security and Medicare, employer share</t>
        </is>
      </c>
    </row>
    <row r="6">
      <c r="A6" s="11" t="inlineStr">
        <is>
          <t>Federal unemployment rate</t>
        </is>
      </c>
      <c r="B6" s="25" t="n">
        <v>0.006</v>
      </c>
      <c r="C6" s="2" t="inlineStr">
        <is>
          <t>On the taxable wage base, not total wages</t>
        </is>
      </c>
    </row>
    <row r="7">
      <c r="A7" s="11" t="inlineStr">
        <is>
          <t>State unemployment rate</t>
        </is>
      </c>
      <c r="B7" s="25" t="n">
        <v>0.027</v>
      </c>
      <c r="C7" s="2" t="inlineStr">
        <is>
          <t>Varies by state and by your experience rating</t>
        </is>
      </c>
    </row>
    <row r="8">
      <c r="A8" s="11" t="inlineStr">
        <is>
          <t>Workers compensation rate</t>
        </is>
      </c>
      <c r="B8" s="25" t="n">
        <v>0.035</v>
      </c>
      <c r="C8" s="2" t="inlineStr">
        <is>
          <t>Per dollar of payroll, from your policy</t>
        </is>
      </c>
    </row>
    <row r="10">
      <c r="A10" s="6" t="inlineStr">
        <is>
          <t>Position</t>
        </is>
      </c>
      <c r="B10" s="6" t="inlineStr">
        <is>
          <t>Annual wage</t>
        </is>
      </c>
      <c r="C10" s="6" t="inlineStr">
        <is>
          <t>FTE</t>
        </is>
      </c>
      <c r="D10" s="6" t="inlineStr">
        <is>
          <t>Wage cost</t>
        </is>
      </c>
      <c r="E10" s="6" t="inlineStr">
        <is>
          <t>FICA</t>
        </is>
      </c>
      <c r="F10" s="6" t="inlineStr">
        <is>
          <t>Unemployment</t>
        </is>
      </c>
      <c r="G10" s="6" t="inlineStr">
        <is>
          <t>Workers comp</t>
        </is>
      </c>
      <c r="H10" s="6" t="inlineStr">
        <is>
          <t>Benefits</t>
        </is>
      </c>
      <c r="I10" s="6" t="inlineStr">
        <is>
          <t>Total</t>
        </is>
      </c>
    </row>
    <row r="11">
      <c r="A11" s="8" t="n"/>
      <c r="B11" s="26" t="n"/>
      <c r="C11" s="27" t="n"/>
      <c r="D11" s="28">
        <f>N(B11)*IF(N(C11)=0,1,N(C11))</f>
        <v/>
      </c>
      <c r="E11" s="28">
        <f>D11*$B$5</f>
        <v/>
      </c>
      <c r="F11" s="28">
        <f>D11*($B$6+$B$7)</f>
        <v/>
      </c>
      <c r="G11" s="28">
        <f>D11*$B$8</f>
        <v/>
      </c>
      <c r="H11" s="26" t="n"/>
      <c r="I11" s="28">
        <f>D11+E11+F11+G11+N(H11)</f>
        <v/>
      </c>
    </row>
    <row r="12">
      <c r="A12" s="8" t="n"/>
      <c r="B12" s="26" t="n"/>
      <c r="C12" s="27" t="n"/>
      <c r="D12" s="28">
        <f>N(B12)*IF(N(C12)=0,1,N(C12))</f>
        <v/>
      </c>
      <c r="E12" s="28">
        <f>D12*$B$5</f>
        <v/>
      </c>
      <c r="F12" s="28">
        <f>D12*($B$6+$B$7)</f>
        <v/>
      </c>
      <c r="G12" s="28">
        <f>D12*$B$8</f>
        <v/>
      </c>
      <c r="H12" s="26" t="n"/>
      <c r="I12" s="28">
        <f>D12+E12+F12+G12+N(H12)</f>
        <v/>
      </c>
    </row>
    <row r="13">
      <c r="A13" s="8" t="n"/>
      <c r="B13" s="26" t="n"/>
      <c r="C13" s="27" t="n"/>
      <c r="D13" s="28">
        <f>N(B13)*IF(N(C13)=0,1,N(C13))</f>
        <v/>
      </c>
      <c r="E13" s="28">
        <f>D13*$B$5</f>
        <v/>
      </c>
      <c r="F13" s="28">
        <f>D13*($B$6+$B$7)</f>
        <v/>
      </c>
      <c r="G13" s="28">
        <f>D13*$B$8</f>
        <v/>
      </c>
      <c r="H13" s="26" t="n"/>
      <c r="I13" s="28">
        <f>D13+E13+F13+G13+N(H13)</f>
        <v/>
      </c>
    </row>
    <row r="14">
      <c r="A14" s="8" t="n"/>
      <c r="B14" s="26" t="n"/>
      <c r="C14" s="27" t="n"/>
      <c r="D14" s="28">
        <f>N(B14)*IF(N(C14)=0,1,N(C14))</f>
        <v/>
      </c>
      <c r="E14" s="28">
        <f>D14*$B$5</f>
        <v/>
      </c>
      <c r="F14" s="28">
        <f>D14*($B$6+$B$7)</f>
        <v/>
      </c>
      <c r="G14" s="28">
        <f>D14*$B$8</f>
        <v/>
      </c>
      <c r="H14" s="26" t="n"/>
      <c r="I14" s="28">
        <f>D14+E14+F14+G14+N(H14)</f>
        <v/>
      </c>
    </row>
    <row r="15">
      <c r="A15" s="8" t="n"/>
      <c r="B15" s="26" t="n"/>
      <c r="C15" s="27" t="n"/>
      <c r="D15" s="28">
        <f>N(B15)*IF(N(C15)=0,1,N(C15))</f>
        <v/>
      </c>
      <c r="E15" s="28">
        <f>D15*$B$5</f>
        <v/>
      </c>
      <c r="F15" s="28">
        <f>D15*($B$6+$B$7)</f>
        <v/>
      </c>
      <c r="G15" s="28">
        <f>D15*$B$8</f>
        <v/>
      </c>
      <c r="H15" s="26" t="n"/>
      <c r="I15" s="28">
        <f>D15+E15+F15+G15+N(H15)</f>
        <v/>
      </c>
    </row>
    <row r="16">
      <c r="A16" s="8" t="n"/>
      <c r="B16" s="26" t="n"/>
      <c r="C16" s="27" t="n"/>
      <c r="D16" s="28">
        <f>N(B16)*IF(N(C16)=0,1,N(C16))</f>
        <v/>
      </c>
      <c r="E16" s="28">
        <f>D16*$B$5</f>
        <v/>
      </c>
      <c r="F16" s="28">
        <f>D16*($B$6+$B$7)</f>
        <v/>
      </c>
      <c r="G16" s="28">
        <f>D16*$B$8</f>
        <v/>
      </c>
      <c r="H16" s="26" t="n"/>
      <c r="I16" s="28">
        <f>D16+E16+F16+G16+N(H16)</f>
        <v/>
      </c>
    </row>
    <row r="17">
      <c r="A17" s="8" t="n"/>
      <c r="B17" s="26" t="n"/>
      <c r="C17" s="27" t="n"/>
      <c r="D17" s="28">
        <f>N(B17)*IF(N(C17)=0,1,N(C17))</f>
        <v/>
      </c>
      <c r="E17" s="28">
        <f>D17*$B$5</f>
        <v/>
      </c>
      <c r="F17" s="28">
        <f>D17*($B$6+$B$7)</f>
        <v/>
      </c>
      <c r="G17" s="28">
        <f>D17*$B$8</f>
        <v/>
      </c>
      <c r="H17" s="26" t="n"/>
      <c r="I17" s="28">
        <f>D17+E17+F17+G17+N(H17)</f>
        <v/>
      </c>
    </row>
    <row r="18">
      <c r="A18" s="8" t="n"/>
      <c r="B18" s="26" t="n"/>
      <c r="C18" s="27" t="n"/>
      <c r="D18" s="28">
        <f>N(B18)*IF(N(C18)=0,1,N(C18))</f>
        <v/>
      </c>
      <c r="E18" s="28">
        <f>D18*$B$5</f>
        <v/>
      </c>
      <c r="F18" s="28">
        <f>D18*($B$6+$B$7)</f>
        <v/>
      </c>
      <c r="G18" s="28">
        <f>D18*$B$8</f>
        <v/>
      </c>
      <c r="H18" s="26" t="n"/>
      <c r="I18" s="28">
        <f>D18+E18+F18+G18+N(H18)</f>
        <v/>
      </c>
    </row>
    <row r="19">
      <c r="A19" s="8" t="n"/>
      <c r="B19" s="26" t="n"/>
      <c r="C19" s="27" t="n"/>
      <c r="D19" s="28">
        <f>N(B19)*IF(N(C19)=0,1,N(C19))</f>
        <v/>
      </c>
      <c r="E19" s="28">
        <f>D19*$B$5</f>
        <v/>
      </c>
      <c r="F19" s="28">
        <f>D19*($B$6+$B$7)</f>
        <v/>
      </c>
      <c r="G19" s="28">
        <f>D19*$B$8</f>
        <v/>
      </c>
      <c r="H19" s="26" t="n"/>
      <c r="I19" s="28">
        <f>D19+E19+F19+G19+N(H19)</f>
        <v/>
      </c>
    </row>
    <row r="20">
      <c r="A20" s="8" t="n"/>
      <c r="B20" s="26" t="n"/>
      <c r="C20" s="27" t="n"/>
      <c r="D20" s="28">
        <f>N(B20)*IF(N(C20)=0,1,N(C20))</f>
        <v/>
      </c>
      <c r="E20" s="28">
        <f>D20*$B$5</f>
        <v/>
      </c>
      <c r="F20" s="28">
        <f>D20*($B$6+$B$7)</f>
        <v/>
      </c>
      <c r="G20" s="28">
        <f>D20*$B$8</f>
        <v/>
      </c>
      <c r="H20" s="26" t="n"/>
      <c r="I20" s="28">
        <f>D20+E20+F20+G20+N(H20)</f>
        <v/>
      </c>
    </row>
    <row r="21">
      <c r="A21" s="8" t="n"/>
      <c r="B21" s="26" t="n"/>
      <c r="C21" s="27" t="n"/>
      <c r="D21" s="28">
        <f>N(B21)*IF(N(C21)=0,1,N(C21))</f>
        <v/>
      </c>
      <c r="E21" s="28">
        <f>D21*$B$5</f>
        <v/>
      </c>
      <c r="F21" s="28">
        <f>D21*($B$6+$B$7)</f>
        <v/>
      </c>
      <c r="G21" s="28">
        <f>D21*$B$8</f>
        <v/>
      </c>
      <c r="H21" s="26" t="n"/>
      <c r="I21" s="28">
        <f>D21+E21+F21+G21+N(H21)</f>
        <v/>
      </c>
    </row>
    <row r="22">
      <c r="A22" s="8" t="n"/>
      <c r="B22" s="26" t="n"/>
      <c r="C22" s="27" t="n"/>
      <c r="D22" s="28">
        <f>N(B22)*IF(N(C22)=0,1,N(C22))</f>
        <v/>
      </c>
      <c r="E22" s="28">
        <f>D22*$B$5</f>
        <v/>
      </c>
      <c r="F22" s="28">
        <f>D22*($B$6+$B$7)</f>
        <v/>
      </c>
      <c r="G22" s="28">
        <f>D22*$B$8</f>
        <v/>
      </c>
      <c r="H22" s="26" t="n"/>
      <c r="I22" s="28">
        <f>D22+E22+F22+G22+N(H22)</f>
        <v/>
      </c>
    </row>
    <row r="23">
      <c r="A23" s="8" t="n"/>
      <c r="B23" s="26" t="n"/>
      <c r="C23" s="27" t="n"/>
      <c r="D23" s="28">
        <f>N(B23)*IF(N(C23)=0,1,N(C23))</f>
        <v/>
      </c>
      <c r="E23" s="28">
        <f>D23*$B$5</f>
        <v/>
      </c>
      <c r="F23" s="28">
        <f>D23*($B$6+$B$7)</f>
        <v/>
      </c>
      <c r="G23" s="28">
        <f>D23*$B$8</f>
        <v/>
      </c>
      <c r="H23" s="26" t="n"/>
      <c r="I23" s="28">
        <f>D23+E23+F23+G23+N(H23)</f>
        <v/>
      </c>
    </row>
    <row r="24">
      <c r="A24" s="8" t="n"/>
      <c r="B24" s="26" t="n"/>
      <c r="C24" s="27" t="n"/>
      <c r="D24" s="28">
        <f>N(B24)*IF(N(C24)=0,1,N(C24))</f>
        <v/>
      </c>
      <c r="E24" s="28">
        <f>D24*$B$5</f>
        <v/>
      </c>
      <c r="F24" s="28">
        <f>D24*($B$6+$B$7)</f>
        <v/>
      </c>
      <c r="G24" s="28">
        <f>D24*$B$8</f>
        <v/>
      </c>
      <c r="H24" s="26" t="n"/>
      <c r="I24" s="28">
        <f>D24+E24+F24+G24+N(H24)</f>
        <v/>
      </c>
    </row>
    <row r="25">
      <c r="A25" s="18" t="inlineStr">
        <is>
          <t>TOTAL PAYROLL</t>
        </is>
      </c>
      <c r="B25" s="29">
        <f>SUM(B11:B24)</f>
        <v/>
      </c>
      <c r="D25" s="29">
        <f>SUM(D11:D24)</f>
        <v/>
      </c>
      <c r="E25" s="29">
        <f>SUM(E11:E24)</f>
        <v/>
      </c>
      <c r="F25" s="29">
        <f>SUM(F11:F24)</f>
        <v/>
      </c>
      <c r="G25" s="29">
        <f>SUM(G11:G24)</f>
        <v/>
      </c>
      <c r="H25" s="29">
        <f>SUM(H11:H24)</f>
        <v/>
      </c>
      <c r="I25" s="29">
        <f>SUM(I11:I24)</f>
        <v/>
      </c>
    </row>
    <row r="27">
      <c r="A27" s="13" t="inlineStr">
        <is>
          <t>Benefits is a typed column on purpose. Health, retirement, and paid leave vary too much between associations for a rate to be honest.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96"/>
  <sheetViews>
    <sheetView showGridLines="0" workbookViewId="0">
      <selection activeCell="A1" sqref="A1"/>
    </sheetView>
  </sheetViews>
  <sheetFormatPr baseColWidth="8" defaultRowHeight="15"/>
  <cols>
    <col width="40" customWidth="1" min="1" max="1"/>
    <col width="18" customWidth="1" min="2" max="2"/>
    <col width="18" customWidth="1" min="3" max="3"/>
    <col width="18" customWidth="1" min="4" max="4"/>
    <col width="16" customWidth="1" min="5" max="5"/>
    <col width="22" customWidth="1" min="6" max="6"/>
    <col width="18" customWidth="1" min="7" max="7"/>
    <col width="42" customWidth="1" min="8" max="8"/>
  </cols>
  <sheetData>
    <row r="1">
      <c r="A1" s="1" t="inlineStr">
        <is>
          <t>Operating budget</t>
        </is>
      </c>
    </row>
    <row r="2">
      <c r="A2" s="2" t="inlineStr">
        <is>
          <t>Enter the proposed column. Prior year is optional but makes the variance useful.</t>
        </is>
      </c>
    </row>
    <row r="4">
      <c r="A4" s="6" t="inlineStr">
        <is>
          <t>Account</t>
        </is>
      </c>
      <c r="B4" s="6" t="inlineStr">
        <is>
          <t>Prior year actual</t>
        </is>
      </c>
      <c r="C4" s="6" t="inlineStr">
        <is>
          <t>Prior year budget</t>
        </is>
      </c>
      <c r="D4" s="6" t="inlineStr">
        <is>
          <t>Proposed</t>
        </is>
      </c>
      <c r="E4" s="6" t="inlineStr">
        <is>
          <t>Per period</t>
        </is>
      </c>
      <c r="F4" s="6" t="inlineStr">
        <is>
          <t>Variance to prior budget</t>
        </is>
      </c>
      <c r="G4" s="6" t="inlineStr">
        <is>
          <t>Per unit per year</t>
        </is>
      </c>
      <c r="H4" s="6" t="inlineStr">
        <is>
          <t>Notes</t>
        </is>
      </c>
    </row>
    <row r="5">
      <c r="A5" s="30" t="inlineStr">
        <is>
          <t>Income</t>
        </is>
      </c>
      <c r="B5" s="19" t="n"/>
      <c r="C5" s="19" t="n"/>
      <c r="D5" s="19" t="n"/>
      <c r="E5" s="19" t="n"/>
      <c r="F5" s="19" t="n"/>
      <c r="G5" s="19" t="n"/>
      <c r="H5" s="19" t="n"/>
    </row>
    <row r="6">
      <c r="A6" s="31" t="inlineStr">
        <is>
          <t>Owner assessments</t>
        </is>
      </c>
      <c r="B6" s="26" t="n"/>
      <c r="C6" s="26" t="n"/>
      <c r="D6" s="26" t="n"/>
      <c r="E6" s="28">
        <f>IF(PeriodsPerYear=0,0,N(D6)/PeriodsPerYear)</f>
        <v/>
      </c>
      <c r="F6" s="28">
        <f>N(D6)-N(C6)</f>
        <v/>
      </c>
      <c r="G6" s="28">
        <f>IF(TotalUnits=0,0,N(D6)/TotalUnits)</f>
        <v/>
      </c>
      <c r="H6" s="8" t="n"/>
    </row>
    <row r="7">
      <c r="A7" s="31" t="inlineStr">
        <is>
          <t>Late fees and interest on delinquencies</t>
        </is>
      </c>
      <c r="B7" s="26" t="n"/>
      <c r="C7" s="26" t="n"/>
      <c r="D7" s="26" t="n"/>
      <c r="E7" s="28">
        <f>IF(PeriodsPerYear=0,0,N(D7)/PeriodsPerYear)</f>
        <v/>
      </c>
      <c r="F7" s="28">
        <f>N(D7)-N(C7)</f>
        <v/>
      </c>
      <c r="G7" s="28">
        <f>IF(TotalUnits=0,0,N(D7)/TotalUnits)</f>
        <v/>
      </c>
      <c r="H7" s="8" t="n"/>
    </row>
    <row r="8">
      <c r="A8" s="31" t="inlineStr">
        <is>
          <t>Interest income</t>
        </is>
      </c>
      <c r="B8" s="26" t="n"/>
      <c r="C8" s="26" t="n"/>
      <c r="D8" s="26" t="n"/>
      <c r="E8" s="28">
        <f>IF(PeriodsPerYear=0,0,N(D8)/PeriodsPerYear)</f>
        <v/>
      </c>
      <c r="F8" s="28">
        <f>N(D8)-N(C8)</f>
        <v/>
      </c>
      <c r="G8" s="28">
        <f>IF(TotalUnits=0,0,N(D8)/TotalUnits)</f>
        <v/>
      </c>
      <c r="H8" s="8" t="n"/>
    </row>
    <row r="9">
      <c r="A9" s="31" t="inlineStr">
        <is>
          <t>Laundry revenue</t>
        </is>
      </c>
      <c r="B9" s="26" t="n"/>
      <c r="C9" s="26" t="n"/>
      <c r="D9" s="26" t="n"/>
      <c r="E9" s="28">
        <f>IF(PeriodsPerYear=0,0,N(D9)/PeriodsPerYear)</f>
        <v/>
      </c>
      <c r="F9" s="28">
        <f>N(D9)-N(C9)</f>
        <v/>
      </c>
      <c r="G9" s="28">
        <f>IF(TotalUnits=0,0,N(D9)/TotalUnits)</f>
        <v/>
      </c>
      <c r="H9" s="8" t="n"/>
    </row>
    <row r="10">
      <c r="A10" s="31" t="inlineStr">
        <is>
          <t>Parking or storage rental</t>
        </is>
      </c>
      <c r="B10" s="26" t="n"/>
      <c r="C10" s="26" t="n"/>
      <c r="D10" s="26" t="n"/>
      <c r="E10" s="28">
        <f>IF(PeriodsPerYear=0,0,N(D10)/PeriodsPerYear)</f>
        <v/>
      </c>
      <c r="F10" s="28">
        <f>N(D10)-N(C10)</f>
        <v/>
      </c>
      <c r="G10" s="28">
        <f>IF(TotalUnits=0,0,N(D10)/TotalUnits)</f>
        <v/>
      </c>
      <c r="H10" s="8" t="n"/>
    </row>
    <row r="11">
      <c r="A11" s="31" t="inlineStr">
        <is>
          <t>Screening and application fees</t>
        </is>
      </c>
      <c r="B11" s="26" t="n"/>
      <c r="C11" s="26" t="n"/>
      <c r="D11" s="26" t="n"/>
      <c r="E11" s="28">
        <f>IF(PeriodsPerYear=0,0,N(D11)/PeriodsPerYear)</f>
        <v/>
      </c>
      <c r="F11" s="28">
        <f>N(D11)-N(C11)</f>
        <v/>
      </c>
      <c r="G11" s="28">
        <f>IF(TotalUnits=0,0,N(D11)/TotalUnits)</f>
        <v/>
      </c>
      <c r="H11" s="8" t="n"/>
    </row>
    <row r="12">
      <c r="A12" s="31" t="inlineStr">
        <is>
          <t>Amenity and facility fees</t>
        </is>
      </c>
      <c r="B12" s="26" t="n"/>
      <c r="C12" s="26" t="n"/>
      <c r="D12" s="26" t="n"/>
      <c r="E12" s="28">
        <f>IF(PeriodsPerYear=0,0,N(D12)/PeriodsPerYear)</f>
        <v/>
      </c>
      <c r="F12" s="28">
        <f>N(D12)-N(C12)</f>
        <v/>
      </c>
      <c r="G12" s="28">
        <f>IF(TotalUnits=0,0,N(D12)/TotalUnits)</f>
        <v/>
      </c>
      <c r="H12" s="8" t="n"/>
    </row>
    <row r="13">
      <c r="A13" s="31" t="inlineStr">
        <is>
          <t>Transfer and estoppel fees</t>
        </is>
      </c>
      <c r="B13" s="26" t="n"/>
      <c r="C13" s="26" t="n"/>
      <c r="D13" s="26" t="n"/>
      <c r="E13" s="28">
        <f>IF(PeriodsPerYear=0,0,N(D13)/PeriodsPerYear)</f>
        <v/>
      </c>
      <c r="F13" s="28">
        <f>N(D13)-N(C13)</f>
        <v/>
      </c>
      <c r="G13" s="28">
        <f>IF(TotalUnits=0,0,N(D13)/TotalUnits)</f>
        <v/>
      </c>
      <c r="H13" s="8" t="n"/>
    </row>
    <row r="14">
      <c r="A14" s="31" t="inlineStr">
        <is>
          <t>Other income</t>
        </is>
      </c>
      <c r="B14" s="26" t="n"/>
      <c r="C14" s="26" t="n"/>
      <c r="D14" s="26" t="n"/>
      <c r="E14" s="28">
        <f>IF(PeriodsPerYear=0,0,N(D14)/PeriodsPerYear)</f>
        <v/>
      </c>
      <c r="F14" s="28">
        <f>N(D14)-N(C14)</f>
        <v/>
      </c>
      <c r="G14" s="28">
        <f>IF(TotalUnits=0,0,N(D14)/TotalUnits)</f>
        <v/>
      </c>
      <c r="H14" s="8" t="n"/>
    </row>
    <row r="15">
      <c r="A15" s="18" t="inlineStr">
        <is>
          <t>TOTAL INCOME OTHER THAN ASSESSMENTS</t>
        </is>
      </c>
      <c r="B15" s="29">
        <f>SUM(B7:B14)</f>
        <v/>
      </c>
      <c r="C15" s="29">
        <f>SUM(C7:C14)</f>
        <v/>
      </c>
      <c r="D15" s="29">
        <f>SUM(D7:D14)</f>
        <v/>
      </c>
      <c r="E15" s="29">
        <f>SUM(E7:E14)</f>
        <v/>
      </c>
      <c r="F15" s="29">
        <f>SUM(F7:F14)</f>
        <v/>
      </c>
      <c r="H15" s="2" t="inlineStr">
        <is>
          <t>Excludes owner assessments, which are the output not an input</t>
        </is>
      </c>
    </row>
    <row r="17">
      <c r="A17" s="30" t="inlineStr">
        <is>
          <t>Administrative, professional and payroll</t>
        </is>
      </c>
      <c r="B17" s="19" t="n"/>
      <c r="C17" s="19" t="n"/>
      <c r="D17" s="19" t="n"/>
      <c r="E17" s="19" t="n"/>
      <c r="F17" s="19" t="n"/>
      <c r="G17" s="19" t="n"/>
    </row>
    <row r="18">
      <c r="A18" s="31" t="inlineStr">
        <is>
          <t>Management fee</t>
        </is>
      </c>
      <c r="B18" s="26" t="n"/>
      <c r="C18" s="26" t="n"/>
      <c r="D18" s="26" t="n"/>
      <c r="E18" s="28">
        <f>IF(PeriodsPerYear=0,0,N(D18)/PeriodsPerYear)</f>
        <v/>
      </c>
      <c r="F18" s="28">
        <f>N(D18)-N(C18)</f>
        <v/>
      </c>
      <c r="G18" s="28">
        <f>IF(TotalUnits=0,0,N(D18)/TotalUnits)</f>
        <v/>
      </c>
      <c r="H18" s="8" t="n"/>
    </row>
    <row r="19">
      <c r="A19" s="31" t="inlineStr">
        <is>
          <t>Administrative and office</t>
        </is>
      </c>
      <c r="B19" s="26" t="n"/>
      <c r="C19" s="26" t="n"/>
      <c r="D19" s="26" t="n"/>
      <c r="E19" s="28">
        <f>IF(PeriodsPerYear=0,0,N(D19)/PeriodsPerYear)</f>
        <v/>
      </c>
      <c r="F19" s="28">
        <f>N(D19)-N(C19)</f>
        <v/>
      </c>
      <c r="G19" s="28">
        <f>IF(TotalUnits=0,0,N(D19)/TotalUnits)</f>
        <v/>
      </c>
      <c r="H19" s="8" t="n"/>
    </row>
    <row r="20">
      <c r="A20" s="31" t="inlineStr">
        <is>
          <t>Postage and printing</t>
        </is>
      </c>
      <c r="B20" s="26" t="n"/>
      <c r="C20" s="26" t="n"/>
      <c r="D20" s="26" t="n"/>
      <c r="E20" s="28">
        <f>IF(PeriodsPerYear=0,0,N(D20)/PeriodsPerYear)</f>
        <v/>
      </c>
      <c r="F20" s="28">
        <f>N(D20)-N(C20)</f>
        <v/>
      </c>
      <c r="G20" s="28">
        <f>IF(TotalUnits=0,0,N(D20)/TotalUnits)</f>
        <v/>
      </c>
      <c r="H20" s="8" t="n"/>
    </row>
    <row r="21">
      <c r="A21" s="31" t="inlineStr">
        <is>
          <t>Website and software</t>
        </is>
      </c>
      <c r="B21" s="26" t="n"/>
      <c r="C21" s="26" t="n"/>
      <c r="D21" s="26" t="n"/>
      <c r="E21" s="28">
        <f>IF(PeriodsPerYear=0,0,N(D21)/PeriodsPerYear)</f>
        <v/>
      </c>
      <c r="F21" s="28">
        <f>N(D21)-N(C21)</f>
        <v/>
      </c>
      <c r="G21" s="28">
        <f>IF(TotalUnits=0,0,N(D21)/TotalUnits)</f>
        <v/>
      </c>
      <c r="H21" s="8" t="n"/>
    </row>
    <row r="22">
      <c r="A22" s="31" t="inlineStr">
        <is>
          <t>Bank and merchant fees</t>
        </is>
      </c>
      <c r="B22" s="26" t="n"/>
      <c r="C22" s="26" t="n"/>
      <c r="D22" s="26" t="n"/>
      <c r="E22" s="28">
        <f>IF(PeriodsPerYear=0,0,N(D22)/PeriodsPerYear)</f>
        <v/>
      </c>
      <c r="F22" s="28">
        <f>N(D22)-N(C22)</f>
        <v/>
      </c>
      <c r="G22" s="28">
        <f>IF(TotalUnits=0,0,N(D22)/TotalUnits)</f>
        <v/>
      </c>
      <c r="H22" s="8" t="n"/>
    </row>
    <row r="23">
      <c r="A23" s="31" t="inlineStr">
        <is>
          <t>Legal</t>
        </is>
      </c>
      <c r="B23" s="26" t="n"/>
      <c r="C23" s="26" t="n"/>
      <c r="D23" s="26" t="n"/>
      <c r="E23" s="28">
        <f>IF(PeriodsPerYear=0,0,N(D23)/PeriodsPerYear)</f>
        <v/>
      </c>
      <c r="F23" s="28">
        <f>N(D23)-N(C23)</f>
        <v/>
      </c>
      <c r="G23" s="28">
        <f>IF(TotalUnits=0,0,N(D23)/TotalUnits)</f>
        <v/>
      </c>
      <c r="H23" s="8" t="n"/>
    </row>
    <row r="24">
      <c r="A24" s="31" t="inlineStr">
        <is>
          <t>Audit and accounting</t>
        </is>
      </c>
      <c r="B24" s="26" t="n"/>
      <c r="C24" s="26" t="n"/>
      <c r="D24" s="26" t="n"/>
      <c r="E24" s="28">
        <f>IF(PeriodsPerYear=0,0,N(D24)/PeriodsPerYear)</f>
        <v/>
      </c>
      <c r="F24" s="28">
        <f>N(D24)-N(C24)</f>
        <v/>
      </c>
      <c r="G24" s="28">
        <f>IF(TotalUnits=0,0,N(D24)/TotalUnits)</f>
        <v/>
      </c>
      <c r="H24" s="8" t="n"/>
    </row>
    <row r="25">
      <c r="A25" s="31" t="inlineStr">
        <is>
          <t>Tax preparation</t>
        </is>
      </c>
      <c r="B25" s="26" t="n"/>
      <c r="C25" s="26" t="n"/>
      <c r="D25" s="26" t="n"/>
      <c r="E25" s="28">
        <f>IF(PeriodsPerYear=0,0,N(D25)/PeriodsPerYear)</f>
        <v/>
      </c>
      <c r="F25" s="28">
        <f>N(D25)-N(C25)</f>
        <v/>
      </c>
      <c r="G25" s="28">
        <f>IF(TotalUnits=0,0,N(D25)/TotalUnits)</f>
        <v/>
      </c>
      <c r="H25" s="8" t="n"/>
    </row>
    <row r="26">
      <c r="A26" s="31" t="inlineStr">
        <is>
          <t>Reserve study</t>
        </is>
      </c>
      <c r="B26" s="26" t="n"/>
      <c r="C26" s="26" t="n"/>
      <c r="D26" s="26" t="n"/>
      <c r="E26" s="28">
        <f>IF(PeriodsPerYear=0,0,N(D26)/PeriodsPerYear)</f>
        <v/>
      </c>
      <c r="F26" s="28">
        <f>N(D26)-N(C26)</f>
        <v/>
      </c>
      <c r="G26" s="28">
        <f>IF(TotalUnits=0,0,N(D26)/TotalUnits)</f>
        <v/>
      </c>
      <c r="H26" s="8" t="n"/>
    </row>
    <row r="27">
      <c r="A27" s="31" t="inlineStr">
        <is>
          <t>Engineering and consulting</t>
        </is>
      </c>
      <c r="B27" s="26" t="n"/>
      <c r="C27" s="26" t="n"/>
      <c r="D27" s="26" t="n"/>
      <c r="E27" s="28">
        <f>IF(PeriodsPerYear=0,0,N(D27)/PeriodsPerYear)</f>
        <v/>
      </c>
      <c r="F27" s="28">
        <f>N(D27)-N(C27)</f>
        <v/>
      </c>
      <c r="G27" s="28">
        <f>IF(TotalUnits=0,0,N(D27)/TotalUnits)</f>
        <v/>
      </c>
      <c r="H27" s="8" t="n"/>
    </row>
    <row r="28">
      <c r="A28" s="32" t="inlineStr">
        <is>
          <t>Administrative, professional and payroll total</t>
        </is>
      </c>
      <c r="B28" s="29">
        <f>SUM(B18:B27)</f>
        <v/>
      </c>
      <c r="C28" s="29">
        <f>SUM(C18:C27)</f>
        <v/>
      </c>
      <c r="D28" s="29">
        <f>SUM(D18:D27)</f>
        <v/>
      </c>
      <c r="E28" s="29">
        <f>SUM(E18:E27)</f>
        <v/>
      </c>
      <c r="F28" s="29">
        <f>SUM(F18:F27)</f>
        <v/>
      </c>
      <c r="G28" s="29">
        <f>IF(TotalUnits=0,0,D28/TotalUnits)</f>
        <v/>
      </c>
    </row>
    <row r="30">
      <c r="A30" s="30" t="inlineStr">
        <is>
          <t>Insurance</t>
        </is>
      </c>
      <c r="B30" s="19" t="n"/>
      <c r="C30" s="19" t="n"/>
      <c r="D30" s="19" t="n"/>
      <c r="E30" s="19" t="n"/>
      <c r="F30" s="19" t="n"/>
      <c r="G30" s="19" t="n"/>
    </row>
    <row r="31">
      <c r="A31" s="31" t="inlineStr">
        <is>
          <t>Property</t>
        </is>
      </c>
      <c r="B31" s="26" t="n"/>
      <c r="C31" s="26" t="n"/>
      <c r="D31" s="26" t="n"/>
      <c r="E31" s="28">
        <f>IF(PeriodsPerYear=0,0,N(D31)/PeriodsPerYear)</f>
        <v/>
      </c>
      <c r="F31" s="28">
        <f>N(D31)-N(C31)</f>
        <v/>
      </c>
      <c r="G31" s="28">
        <f>IF(TotalUnits=0,0,N(D31)/TotalUnits)</f>
        <v/>
      </c>
      <c r="H31" s="8" t="n"/>
    </row>
    <row r="32">
      <c r="A32" s="31" t="inlineStr">
        <is>
          <t>General liability</t>
        </is>
      </c>
      <c r="B32" s="26" t="n"/>
      <c r="C32" s="26" t="n"/>
      <c r="D32" s="26" t="n"/>
      <c r="E32" s="28">
        <f>IF(PeriodsPerYear=0,0,N(D32)/PeriodsPerYear)</f>
        <v/>
      </c>
      <c r="F32" s="28">
        <f>N(D32)-N(C32)</f>
        <v/>
      </c>
      <c r="G32" s="28">
        <f>IF(TotalUnits=0,0,N(D32)/TotalUnits)</f>
        <v/>
      </c>
      <c r="H32" s="8" t="n"/>
    </row>
    <row r="33">
      <c r="A33" s="31" t="inlineStr">
        <is>
          <t>Directors and officers</t>
        </is>
      </c>
      <c r="B33" s="26" t="n"/>
      <c r="C33" s="26" t="n"/>
      <c r="D33" s="26" t="n"/>
      <c r="E33" s="28">
        <f>IF(PeriodsPerYear=0,0,N(D33)/PeriodsPerYear)</f>
        <v/>
      </c>
      <c r="F33" s="28">
        <f>N(D33)-N(C33)</f>
        <v/>
      </c>
      <c r="G33" s="28">
        <f>IF(TotalUnits=0,0,N(D33)/TotalUnits)</f>
        <v/>
      </c>
      <c r="H33" s="8" t="n"/>
    </row>
    <row r="34">
      <c r="A34" s="31" t="inlineStr">
        <is>
          <t>Umbrella</t>
        </is>
      </c>
      <c r="B34" s="26" t="n"/>
      <c r="C34" s="26" t="n"/>
      <c r="D34" s="26" t="n"/>
      <c r="E34" s="28">
        <f>IF(PeriodsPerYear=0,0,N(D34)/PeriodsPerYear)</f>
        <v/>
      </c>
      <c r="F34" s="28">
        <f>N(D34)-N(C34)</f>
        <v/>
      </c>
      <c r="G34" s="28">
        <f>IF(TotalUnits=0,0,N(D34)/TotalUnits)</f>
        <v/>
      </c>
      <c r="H34" s="8" t="n"/>
    </row>
    <row r="35">
      <c r="A35" s="31" t="inlineStr">
        <is>
          <t>Flood</t>
        </is>
      </c>
      <c r="B35" s="26" t="n"/>
      <c r="C35" s="26" t="n"/>
      <c r="D35" s="26" t="n"/>
      <c r="E35" s="28">
        <f>IF(PeriodsPerYear=0,0,N(D35)/PeriodsPerYear)</f>
        <v/>
      </c>
      <c r="F35" s="28">
        <f>N(D35)-N(C35)</f>
        <v/>
      </c>
      <c r="G35" s="28">
        <f>IF(TotalUnits=0,0,N(D35)/TotalUnits)</f>
        <v/>
      </c>
      <c r="H35" s="8" t="n"/>
    </row>
    <row r="36">
      <c r="A36" s="31" t="inlineStr">
        <is>
          <t>Equipment breakdown</t>
        </is>
      </c>
      <c r="B36" s="26" t="n"/>
      <c r="C36" s="26" t="n"/>
      <c r="D36" s="26" t="n"/>
      <c r="E36" s="28">
        <f>IF(PeriodsPerYear=0,0,N(D36)/PeriodsPerYear)</f>
        <v/>
      </c>
      <c r="F36" s="28">
        <f>N(D36)-N(C36)</f>
        <v/>
      </c>
      <c r="G36" s="28">
        <f>IF(TotalUnits=0,0,N(D36)/TotalUnits)</f>
        <v/>
      </c>
      <c r="H36" s="8" t="n"/>
    </row>
    <row r="37">
      <c r="A37" s="31" t="inlineStr">
        <is>
          <t>Crime and fidelity</t>
        </is>
      </c>
      <c r="B37" s="26" t="n"/>
      <c r="C37" s="26" t="n"/>
      <c r="D37" s="26" t="n"/>
      <c r="E37" s="28">
        <f>IF(PeriodsPerYear=0,0,N(D37)/PeriodsPerYear)</f>
        <v/>
      </c>
      <c r="F37" s="28">
        <f>N(D37)-N(C37)</f>
        <v/>
      </c>
      <c r="G37" s="28">
        <f>IF(TotalUnits=0,0,N(D37)/TotalUnits)</f>
        <v/>
      </c>
      <c r="H37" s="8" t="n"/>
    </row>
    <row r="38">
      <c r="A38" s="32" t="inlineStr">
        <is>
          <t>Insurance total</t>
        </is>
      </c>
      <c r="B38" s="29">
        <f>SUM(B31:B37)</f>
        <v/>
      </c>
      <c r="C38" s="29">
        <f>SUM(C31:C37)</f>
        <v/>
      </c>
      <c r="D38" s="29">
        <f>SUM(D31:D37)</f>
        <v/>
      </c>
      <c r="E38" s="29">
        <f>SUM(E31:E37)</f>
        <v/>
      </c>
      <c r="F38" s="29">
        <f>SUM(F31:F37)</f>
        <v/>
      </c>
      <c r="G38" s="29">
        <f>IF(TotalUnits=0,0,D38/TotalUnits)</f>
        <v/>
      </c>
    </row>
    <row r="40">
      <c r="A40" s="30" t="inlineStr">
        <is>
          <t>Utilities</t>
        </is>
      </c>
      <c r="B40" s="19" t="n"/>
      <c r="C40" s="19" t="n"/>
      <c r="D40" s="19" t="n"/>
      <c r="E40" s="19" t="n"/>
      <c r="F40" s="19" t="n"/>
      <c r="G40" s="19" t="n"/>
    </row>
    <row r="41">
      <c r="A41" s="31" t="inlineStr">
        <is>
          <t>Electricity</t>
        </is>
      </c>
      <c r="B41" s="26" t="n"/>
      <c r="C41" s="26" t="n"/>
      <c r="D41" s="26" t="n"/>
      <c r="E41" s="28">
        <f>IF(PeriodsPerYear=0,0,N(D41)/PeriodsPerYear)</f>
        <v/>
      </c>
      <c r="F41" s="28">
        <f>N(D41)-N(C41)</f>
        <v/>
      </c>
      <c r="G41" s="28">
        <f>IF(TotalUnits=0,0,N(D41)/TotalUnits)</f>
        <v/>
      </c>
      <c r="H41" s="8" t="n"/>
    </row>
    <row r="42">
      <c r="A42" s="31" t="inlineStr">
        <is>
          <t>Water and sewer</t>
        </is>
      </c>
      <c r="B42" s="26" t="n"/>
      <c r="C42" s="26" t="n"/>
      <c r="D42" s="26" t="n"/>
      <c r="E42" s="28">
        <f>IF(PeriodsPerYear=0,0,N(D42)/PeriodsPerYear)</f>
        <v/>
      </c>
      <c r="F42" s="28">
        <f>N(D42)-N(C42)</f>
        <v/>
      </c>
      <c r="G42" s="28">
        <f>IF(TotalUnits=0,0,N(D42)/TotalUnits)</f>
        <v/>
      </c>
      <c r="H42" s="8" t="n"/>
    </row>
    <row r="43">
      <c r="A43" s="31" t="inlineStr">
        <is>
          <t>Gas</t>
        </is>
      </c>
      <c r="B43" s="26" t="n"/>
      <c r="C43" s="26" t="n"/>
      <c r="D43" s="26" t="n"/>
      <c r="E43" s="28">
        <f>IF(PeriodsPerYear=0,0,N(D43)/PeriodsPerYear)</f>
        <v/>
      </c>
      <c r="F43" s="28">
        <f>N(D43)-N(C43)</f>
        <v/>
      </c>
      <c r="G43" s="28">
        <f>IF(TotalUnits=0,0,N(D43)/TotalUnits)</f>
        <v/>
      </c>
      <c r="H43" s="8" t="n"/>
    </row>
    <row r="44">
      <c r="A44" s="31" t="inlineStr">
        <is>
          <t>Trash and recycling</t>
        </is>
      </c>
      <c r="B44" s="26" t="n"/>
      <c r="C44" s="26" t="n"/>
      <c r="D44" s="26" t="n"/>
      <c r="E44" s="28">
        <f>IF(PeriodsPerYear=0,0,N(D44)/PeriodsPerYear)</f>
        <v/>
      </c>
      <c r="F44" s="28">
        <f>N(D44)-N(C44)</f>
        <v/>
      </c>
      <c r="G44" s="28">
        <f>IF(TotalUnits=0,0,N(D44)/TotalUnits)</f>
        <v/>
      </c>
      <c r="H44" s="8" t="n"/>
    </row>
    <row r="45">
      <c r="A45" s="31" t="inlineStr">
        <is>
          <t>Internet and telephone</t>
        </is>
      </c>
      <c r="B45" s="26" t="n"/>
      <c r="C45" s="26" t="n"/>
      <c r="D45" s="26" t="n"/>
      <c r="E45" s="28">
        <f>IF(PeriodsPerYear=0,0,N(D45)/PeriodsPerYear)</f>
        <v/>
      </c>
      <c r="F45" s="28">
        <f>N(D45)-N(C45)</f>
        <v/>
      </c>
      <c r="G45" s="28">
        <f>IF(TotalUnits=0,0,N(D45)/TotalUnits)</f>
        <v/>
      </c>
      <c r="H45" s="8" t="n"/>
    </row>
    <row r="46">
      <c r="A46" s="31" t="inlineStr">
        <is>
          <t>Irrigation water</t>
        </is>
      </c>
      <c r="B46" s="26" t="n"/>
      <c r="C46" s="26" t="n"/>
      <c r="D46" s="26" t="n"/>
      <c r="E46" s="28">
        <f>IF(PeriodsPerYear=0,0,N(D46)/PeriodsPerYear)</f>
        <v/>
      </c>
      <c r="F46" s="28">
        <f>N(D46)-N(C46)</f>
        <v/>
      </c>
      <c r="G46" s="28">
        <f>IF(TotalUnits=0,0,N(D46)/TotalUnits)</f>
        <v/>
      </c>
      <c r="H46" s="8" t="n"/>
    </row>
    <row r="47">
      <c r="A47" s="32" t="inlineStr">
        <is>
          <t>Utilities total</t>
        </is>
      </c>
      <c r="B47" s="29">
        <f>SUM(B41:B46)</f>
        <v/>
      </c>
      <c r="C47" s="29">
        <f>SUM(C41:C46)</f>
        <v/>
      </c>
      <c r="D47" s="29">
        <f>SUM(D41:D46)</f>
        <v/>
      </c>
      <c r="E47" s="29">
        <f>SUM(E41:E46)</f>
        <v/>
      </c>
      <c r="F47" s="29">
        <f>SUM(F41:F46)</f>
        <v/>
      </c>
      <c r="G47" s="29">
        <f>IF(TotalUnits=0,0,D47/TotalUnits)</f>
        <v/>
      </c>
    </row>
    <row r="49">
      <c r="A49" s="30" t="inlineStr">
        <is>
          <t>Grounds and landscape</t>
        </is>
      </c>
      <c r="B49" s="19" t="n"/>
      <c r="C49" s="19" t="n"/>
      <c r="D49" s="19" t="n"/>
      <c r="E49" s="19" t="n"/>
      <c r="F49" s="19" t="n"/>
      <c r="G49" s="19" t="n"/>
    </row>
    <row r="50">
      <c r="A50" s="31" t="inlineStr">
        <is>
          <t>Landscape contract</t>
        </is>
      </c>
      <c r="B50" s="26" t="n"/>
      <c r="C50" s="26" t="n"/>
      <c r="D50" s="26" t="n"/>
      <c r="E50" s="28">
        <f>IF(PeriodsPerYear=0,0,N(D50)/PeriodsPerYear)</f>
        <v/>
      </c>
      <c r="F50" s="28">
        <f>N(D50)-N(C50)</f>
        <v/>
      </c>
      <c r="G50" s="28">
        <f>IF(TotalUnits=0,0,N(D50)/TotalUnits)</f>
        <v/>
      </c>
      <c r="H50" s="8" t="n"/>
    </row>
    <row r="51">
      <c r="A51" s="31" t="inlineStr">
        <is>
          <t>Tree work</t>
        </is>
      </c>
      <c r="B51" s="26" t="n"/>
      <c r="C51" s="26" t="n"/>
      <c r="D51" s="26" t="n"/>
      <c r="E51" s="28">
        <f>IF(PeriodsPerYear=0,0,N(D51)/PeriodsPerYear)</f>
        <v/>
      </c>
      <c r="F51" s="28">
        <f>N(D51)-N(C51)</f>
        <v/>
      </c>
      <c r="G51" s="28">
        <f>IF(TotalUnits=0,0,N(D51)/TotalUnits)</f>
        <v/>
      </c>
      <c r="H51" s="8" t="n"/>
    </row>
    <row r="52">
      <c r="A52" s="31" t="inlineStr">
        <is>
          <t>Irrigation repair</t>
        </is>
      </c>
      <c r="B52" s="26" t="n"/>
      <c r="C52" s="26" t="n"/>
      <c r="D52" s="26" t="n"/>
      <c r="E52" s="28">
        <f>IF(PeriodsPerYear=0,0,N(D52)/PeriodsPerYear)</f>
        <v/>
      </c>
      <c r="F52" s="28">
        <f>N(D52)-N(C52)</f>
        <v/>
      </c>
      <c r="G52" s="28">
        <f>IF(TotalUnits=0,0,N(D52)/TotalUnits)</f>
        <v/>
      </c>
      <c r="H52" s="8" t="n"/>
    </row>
    <row r="53">
      <c r="A53" s="31" t="inlineStr">
        <is>
          <t>Pest control</t>
        </is>
      </c>
      <c r="B53" s="26" t="n"/>
      <c r="C53" s="26" t="n"/>
      <c r="D53" s="26" t="n"/>
      <c r="E53" s="28">
        <f>IF(PeriodsPerYear=0,0,N(D53)/PeriodsPerYear)</f>
        <v/>
      </c>
      <c r="F53" s="28">
        <f>N(D53)-N(C53)</f>
        <v/>
      </c>
      <c r="G53" s="28">
        <f>IF(TotalUnits=0,0,N(D53)/TotalUnits)</f>
        <v/>
      </c>
      <c r="H53" s="8" t="n"/>
    </row>
    <row r="54">
      <c r="A54" s="31" t="inlineStr">
        <is>
          <t>Fertilisation</t>
        </is>
      </c>
      <c r="B54" s="26" t="n"/>
      <c r="C54" s="26" t="n"/>
      <c r="D54" s="26" t="n"/>
      <c r="E54" s="28">
        <f>IF(PeriodsPerYear=0,0,N(D54)/PeriodsPerYear)</f>
        <v/>
      </c>
      <c r="F54" s="28">
        <f>N(D54)-N(C54)</f>
        <v/>
      </c>
      <c r="G54" s="28">
        <f>IF(TotalUnits=0,0,N(D54)/TotalUnits)</f>
        <v/>
      </c>
      <c r="H54" s="8" t="n"/>
    </row>
    <row r="55">
      <c r="A55" s="31" t="inlineStr">
        <is>
          <t>Seasonal colour</t>
        </is>
      </c>
      <c r="B55" s="26" t="n"/>
      <c r="C55" s="26" t="n"/>
      <c r="D55" s="26" t="n"/>
      <c r="E55" s="28">
        <f>IF(PeriodsPerYear=0,0,N(D55)/PeriodsPerYear)</f>
        <v/>
      </c>
      <c r="F55" s="28">
        <f>N(D55)-N(C55)</f>
        <v/>
      </c>
      <c r="G55" s="28">
        <f>IF(TotalUnits=0,0,N(D55)/TotalUnits)</f>
        <v/>
      </c>
      <c r="H55" s="8" t="n"/>
    </row>
    <row r="56">
      <c r="A56" s="31" t="inlineStr">
        <is>
          <t>Storm cleanup</t>
        </is>
      </c>
      <c r="B56" s="26" t="n"/>
      <c r="C56" s="26" t="n"/>
      <c r="D56" s="26" t="n"/>
      <c r="E56" s="28">
        <f>IF(PeriodsPerYear=0,0,N(D56)/PeriodsPerYear)</f>
        <v/>
      </c>
      <c r="F56" s="28">
        <f>N(D56)-N(C56)</f>
        <v/>
      </c>
      <c r="G56" s="28">
        <f>IF(TotalUnits=0,0,N(D56)/TotalUnits)</f>
        <v/>
      </c>
      <c r="H56" s="8" t="n"/>
    </row>
    <row r="57">
      <c r="A57" s="32" t="inlineStr">
        <is>
          <t>Grounds and landscape total</t>
        </is>
      </c>
      <c r="B57" s="29">
        <f>SUM(B50:B56)</f>
        <v/>
      </c>
      <c r="C57" s="29">
        <f>SUM(C50:C56)</f>
        <v/>
      </c>
      <c r="D57" s="29">
        <f>SUM(D50:D56)</f>
        <v/>
      </c>
      <c r="E57" s="29">
        <f>SUM(E50:E56)</f>
        <v/>
      </c>
      <c r="F57" s="29">
        <f>SUM(F50:F56)</f>
        <v/>
      </c>
      <c r="G57" s="29">
        <f>IF(TotalUnits=0,0,D57/TotalUnits)</f>
        <v/>
      </c>
    </row>
    <row r="59">
      <c r="A59" s="30" t="inlineStr">
        <is>
          <t>Buildings and common areas</t>
        </is>
      </c>
      <c r="B59" s="19" t="n"/>
      <c r="C59" s="19" t="n"/>
      <c r="D59" s="19" t="n"/>
      <c r="E59" s="19" t="n"/>
      <c r="F59" s="19" t="n"/>
      <c r="G59" s="19" t="n"/>
    </row>
    <row r="60">
      <c r="A60" s="31" t="inlineStr">
        <is>
          <t>Janitorial</t>
        </is>
      </c>
      <c r="B60" s="26" t="n"/>
      <c r="C60" s="26" t="n"/>
      <c r="D60" s="26" t="n"/>
      <c r="E60" s="28">
        <f>IF(PeriodsPerYear=0,0,N(D60)/PeriodsPerYear)</f>
        <v/>
      </c>
      <c r="F60" s="28">
        <f>N(D60)-N(C60)</f>
        <v/>
      </c>
      <c r="G60" s="28">
        <f>IF(TotalUnits=0,0,N(D60)/TotalUnits)</f>
        <v/>
      </c>
      <c r="H60" s="8" t="n"/>
    </row>
    <row r="61">
      <c r="A61" s="31" t="inlineStr">
        <is>
          <t>General repairs</t>
        </is>
      </c>
      <c r="B61" s="26" t="n"/>
      <c r="C61" s="26" t="n"/>
      <c r="D61" s="26" t="n"/>
      <c r="E61" s="28">
        <f>IF(PeriodsPerYear=0,0,N(D61)/PeriodsPerYear)</f>
        <v/>
      </c>
      <c r="F61" s="28">
        <f>N(D61)-N(C61)</f>
        <v/>
      </c>
      <c r="G61" s="28">
        <f>IF(TotalUnits=0,0,N(D61)/TotalUnits)</f>
        <v/>
      </c>
      <c r="H61" s="8" t="n"/>
    </row>
    <row r="62">
      <c r="A62" s="31" t="inlineStr">
        <is>
          <t>Elevator</t>
        </is>
      </c>
      <c r="B62" s="26" t="n"/>
      <c r="C62" s="26" t="n"/>
      <c r="D62" s="26" t="n"/>
      <c r="E62" s="28">
        <f>IF(PeriodsPerYear=0,0,N(D62)/PeriodsPerYear)</f>
        <v/>
      </c>
      <c r="F62" s="28">
        <f>N(D62)-N(C62)</f>
        <v/>
      </c>
      <c r="G62" s="28">
        <f>IF(TotalUnits=0,0,N(D62)/TotalUnits)</f>
        <v/>
      </c>
      <c r="H62" s="8" t="n"/>
    </row>
    <row r="63">
      <c r="A63" s="31" t="inlineStr">
        <is>
          <t>HVAC</t>
        </is>
      </c>
      <c r="B63" s="26" t="n"/>
      <c r="C63" s="26" t="n"/>
      <c r="D63" s="26" t="n"/>
      <c r="E63" s="28">
        <f>IF(PeriodsPerYear=0,0,N(D63)/PeriodsPerYear)</f>
        <v/>
      </c>
      <c r="F63" s="28">
        <f>N(D63)-N(C63)</f>
        <v/>
      </c>
      <c r="G63" s="28">
        <f>IF(TotalUnits=0,0,N(D63)/TotalUnits)</f>
        <v/>
      </c>
      <c r="H63" s="8" t="n"/>
    </row>
    <row r="64">
      <c r="A64" s="31" t="inlineStr">
        <is>
          <t>Plumbing</t>
        </is>
      </c>
      <c r="B64" s="26" t="n"/>
      <c r="C64" s="26" t="n"/>
      <c r="D64" s="26" t="n"/>
      <c r="E64" s="28">
        <f>IF(PeriodsPerYear=0,0,N(D64)/PeriodsPerYear)</f>
        <v/>
      </c>
      <c r="F64" s="28">
        <f>N(D64)-N(C64)</f>
        <v/>
      </c>
      <c r="G64" s="28">
        <f>IF(TotalUnits=0,0,N(D64)/TotalUnits)</f>
        <v/>
      </c>
      <c r="H64" s="8" t="n"/>
    </row>
    <row r="65">
      <c r="A65" s="31" t="inlineStr">
        <is>
          <t>Electrical</t>
        </is>
      </c>
      <c r="B65" s="26" t="n"/>
      <c r="C65" s="26" t="n"/>
      <c r="D65" s="26" t="n"/>
      <c r="E65" s="28">
        <f>IF(PeriodsPerYear=0,0,N(D65)/PeriodsPerYear)</f>
        <v/>
      </c>
      <c r="F65" s="28">
        <f>N(D65)-N(C65)</f>
        <v/>
      </c>
      <c r="G65" s="28">
        <f>IF(TotalUnits=0,0,N(D65)/TotalUnits)</f>
        <v/>
      </c>
      <c r="H65" s="8" t="n"/>
    </row>
    <row r="66">
      <c r="A66" s="31" t="inlineStr">
        <is>
          <t>Roof repair</t>
        </is>
      </c>
      <c r="B66" s="26" t="n"/>
      <c r="C66" s="26" t="n"/>
      <c r="D66" s="26" t="n"/>
      <c r="E66" s="28">
        <f>IF(PeriodsPerYear=0,0,N(D66)/PeriodsPerYear)</f>
        <v/>
      </c>
      <c r="F66" s="28">
        <f>N(D66)-N(C66)</f>
        <v/>
      </c>
      <c r="G66" s="28">
        <f>IF(TotalUnits=0,0,N(D66)/TotalUnits)</f>
        <v/>
      </c>
      <c r="H66" s="8" t="n"/>
    </row>
    <row r="67">
      <c r="A67" s="31" t="inlineStr">
        <is>
          <t>Painting touch up</t>
        </is>
      </c>
      <c r="B67" s="26" t="n"/>
      <c r="C67" s="26" t="n"/>
      <c r="D67" s="26" t="n"/>
      <c r="E67" s="28">
        <f>IF(PeriodsPerYear=0,0,N(D67)/PeriodsPerYear)</f>
        <v/>
      </c>
      <c r="F67" s="28">
        <f>N(D67)-N(C67)</f>
        <v/>
      </c>
      <c r="G67" s="28">
        <f>IF(TotalUnits=0,0,N(D67)/TotalUnits)</f>
        <v/>
      </c>
      <c r="H67" s="8" t="n"/>
    </row>
    <row r="68">
      <c r="A68" s="31" t="inlineStr">
        <is>
          <t>Pool and spa service</t>
        </is>
      </c>
      <c r="B68" s="26" t="n"/>
      <c r="C68" s="26" t="n"/>
      <c r="D68" s="26" t="n"/>
      <c r="E68" s="28">
        <f>IF(PeriodsPerYear=0,0,N(D68)/PeriodsPerYear)</f>
        <v/>
      </c>
      <c r="F68" s="28">
        <f>N(D68)-N(C68)</f>
        <v/>
      </c>
      <c r="G68" s="28">
        <f>IF(TotalUnits=0,0,N(D68)/TotalUnits)</f>
        <v/>
      </c>
      <c r="H68" s="8" t="n"/>
    </row>
    <row r="69">
      <c r="A69" s="31" t="inlineStr">
        <is>
          <t>Supplies</t>
        </is>
      </c>
      <c r="B69" s="26" t="n"/>
      <c r="C69" s="26" t="n"/>
      <c r="D69" s="26" t="n"/>
      <c r="E69" s="28">
        <f>IF(PeriodsPerYear=0,0,N(D69)/PeriodsPerYear)</f>
        <v/>
      </c>
      <c r="F69" s="28">
        <f>N(D69)-N(C69)</f>
        <v/>
      </c>
      <c r="G69" s="28">
        <f>IF(TotalUnits=0,0,N(D69)/TotalUnits)</f>
        <v/>
      </c>
      <c r="H69" s="8" t="n"/>
    </row>
    <row r="70">
      <c r="A70" s="32" t="inlineStr">
        <is>
          <t>Buildings and common areas total</t>
        </is>
      </c>
      <c r="B70" s="29">
        <f>SUM(B60:B69)</f>
        <v/>
      </c>
      <c r="C70" s="29">
        <f>SUM(C60:C69)</f>
        <v/>
      </c>
      <c r="D70" s="29">
        <f>SUM(D60:D69)</f>
        <v/>
      </c>
      <c r="E70" s="29">
        <f>SUM(E60:E69)</f>
        <v/>
      </c>
      <c r="F70" s="29">
        <f>SUM(F60:F69)</f>
        <v/>
      </c>
      <c r="G70" s="29">
        <f>IF(TotalUnits=0,0,D70/TotalUnits)</f>
        <v/>
      </c>
    </row>
    <row r="72">
      <c r="A72" s="30" t="inlineStr">
        <is>
          <t>Security and access control</t>
        </is>
      </c>
      <c r="B72" s="19" t="n"/>
      <c r="C72" s="19" t="n"/>
      <c r="D72" s="19" t="n"/>
      <c r="E72" s="19" t="n"/>
      <c r="F72" s="19" t="n"/>
      <c r="G72" s="19" t="n"/>
    </row>
    <row r="73">
      <c r="A73" s="31" t="inlineStr">
        <is>
          <t>Guard service</t>
        </is>
      </c>
      <c r="B73" s="26" t="n"/>
      <c r="C73" s="26" t="n"/>
      <c r="D73" s="26" t="n"/>
      <c r="E73" s="28">
        <f>IF(PeriodsPerYear=0,0,N(D73)/PeriodsPerYear)</f>
        <v/>
      </c>
      <c r="F73" s="28">
        <f>N(D73)-N(C73)</f>
        <v/>
      </c>
      <c r="G73" s="28">
        <f>IF(TotalUnits=0,0,N(D73)/TotalUnits)</f>
        <v/>
      </c>
      <c r="H73" s="8" t="n"/>
    </row>
    <row r="74">
      <c r="A74" s="31" t="inlineStr">
        <is>
          <t>Patrol</t>
        </is>
      </c>
      <c r="B74" s="26" t="n"/>
      <c r="C74" s="26" t="n"/>
      <c r="D74" s="26" t="n"/>
      <c r="E74" s="28">
        <f>IF(PeriodsPerYear=0,0,N(D74)/PeriodsPerYear)</f>
        <v/>
      </c>
      <c r="F74" s="28">
        <f>N(D74)-N(C74)</f>
        <v/>
      </c>
      <c r="G74" s="28">
        <f>IF(TotalUnits=0,0,N(D74)/TotalUnits)</f>
        <v/>
      </c>
      <c r="H74" s="8" t="n"/>
    </row>
    <row r="75">
      <c r="A75" s="31" t="inlineStr">
        <is>
          <t>Monitoring</t>
        </is>
      </c>
      <c r="B75" s="26" t="n"/>
      <c r="C75" s="26" t="n"/>
      <c r="D75" s="26" t="n"/>
      <c r="E75" s="28">
        <f>IF(PeriodsPerYear=0,0,N(D75)/PeriodsPerYear)</f>
        <v/>
      </c>
      <c r="F75" s="28">
        <f>N(D75)-N(C75)</f>
        <v/>
      </c>
      <c r="G75" s="28">
        <f>IF(TotalUnits=0,0,N(D75)/TotalUnits)</f>
        <v/>
      </c>
      <c r="H75" s="8" t="n"/>
    </row>
    <row r="76">
      <c r="A76" s="31" t="inlineStr">
        <is>
          <t>Gate and access system</t>
        </is>
      </c>
      <c r="B76" s="26" t="n"/>
      <c r="C76" s="26" t="n"/>
      <c r="D76" s="26" t="n"/>
      <c r="E76" s="28">
        <f>IF(PeriodsPerYear=0,0,N(D76)/PeriodsPerYear)</f>
        <v/>
      </c>
      <c r="F76" s="28">
        <f>N(D76)-N(C76)</f>
        <v/>
      </c>
      <c r="G76" s="28">
        <f>IF(TotalUnits=0,0,N(D76)/TotalUnits)</f>
        <v/>
      </c>
      <c r="H76" s="8" t="n"/>
    </row>
    <row r="77">
      <c r="A77" s="31" t="inlineStr">
        <is>
          <t>Cameras</t>
        </is>
      </c>
      <c r="B77" s="26" t="n"/>
      <c r="C77" s="26" t="n"/>
      <c r="D77" s="26" t="n"/>
      <c r="E77" s="28">
        <f>IF(PeriodsPerYear=0,0,N(D77)/PeriodsPerYear)</f>
        <v/>
      </c>
      <c r="F77" s="28">
        <f>N(D77)-N(C77)</f>
        <v/>
      </c>
      <c r="G77" s="28">
        <f>IF(TotalUnits=0,0,N(D77)/TotalUnits)</f>
        <v/>
      </c>
      <c r="H77" s="8" t="n"/>
    </row>
    <row r="78">
      <c r="A78" s="32" t="inlineStr">
        <is>
          <t>Security and access control total</t>
        </is>
      </c>
      <c r="B78" s="29">
        <f>SUM(B73:B77)</f>
        <v/>
      </c>
      <c r="C78" s="29">
        <f>SUM(C73:C77)</f>
        <v/>
      </c>
      <c r="D78" s="29">
        <f>SUM(D73:D77)</f>
        <v/>
      </c>
      <c r="E78" s="29">
        <f>SUM(E73:E77)</f>
        <v/>
      </c>
      <c r="F78" s="29">
        <f>SUM(F73:F77)</f>
        <v/>
      </c>
      <c r="G78" s="29">
        <f>IF(TotalUnits=0,0,D78/TotalUnits)</f>
        <v/>
      </c>
    </row>
    <row r="80">
      <c r="A80" s="30" t="inlineStr">
        <is>
          <t>Amenities and recreation</t>
        </is>
      </c>
      <c r="B80" s="19" t="n"/>
      <c r="C80" s="19" t="n"/>
      <c r="D80" s="19" t="n"/>
      <c r="E80" s="19" t="n"/>
      <c r="F80" s="19" t="n"/>
      <c r="G80" s="19" t="n"/>
    </row>
    <row r="81">
      <c r="A81" s="31" t="inlineStr">
        <is>
          <t>Clubhouse operations</t>
        </is>
      </c>
      <c r="B81" s="26" t="n"/>
      <c r="C81" s="26" t="n"/>
      <c r="D81" s="26" t="n"/>
      <c r="E81" s="28">
        <f>IF(PeriodsPerYear=0,0,N(D81)/PeriodsPerYear)</f>
        <v/>
      </c>
      <c r="F81" s="28">
        <f>N(D81)-N(C81)</f>
        <v/>
      </c>
      <c r="G81" s="28">
        <f>IF(TotalUnits=0,0,N(D81)/TotalUnits)</f>
        <v/>
      </c>
      <c r="H81" s="8" t="n"/>
    </row>
    <row r="82">
      <c r="A82" s="31" t="inlineStr">
        <is>
          <t>Fitness equipment service</t>
        </is>
      </c>
      <c r="B82" s="26" t="n"/>
      <c r="C82" s="26" t="n"/>
      <c r="D82" s="26" t="n"/>
      <c r="E82" s="28">
        <f>IF(PeriodsPerYear=0,0,N(D82)/PeriodsPerYear)</f>
        <v/>
      </c>
      <c r="F82" s="28">
        <f>N(D82)-N(C82)</f>
        <v/>
      </c>
      <c r="G82" s="28">
        <f>IF(TotalUnits=0,0,N(D82)/TotalUnits)</f>
        <v/>
      </c>
      <c r="H82" s="8" t="n"/>
    </row>
    <row r="83">
      <c r="A83" s="31" t="inlineStr">
        <is>
          <t>Recreation programming</t>
        </is>
      </c>
      <c r="B83" s="26" t="n"/>
      <c r="C83" s="26" t="n"/>
      <c r="D83" s="26" t="n"/>
      <c r="E83" s="28">
        <f>IF(PeriodsPerYear=0,0,N(D83)/PeriodsPerYear)</f>
        <v/>
      </c>
      <c r="F83" s="28">
        <f>N(D83)-N(C83)</f>
        <v/>
      </c>
      <c r="G83" s="28">
        <f>IF(TotalUnits=0,0,N(D83)/TotalUnits)</f>
        <v/>
      </c>
      <c r="H83" s="8" t="n"/>
    </row>
    <row r="84">
      <c r="A84" s="31" t="inlineStr">
        <is>
          <t>Community events</t>
        </is>
      </c>
      <c r="B84" s="26" t="n"/>
      <c r="C84" s="26" t="n"/>
      <c r="D84" s="26" t="n"/>
      <c r="E84" s="28">
        <f>IF(PeriodsPerYear=0,0,N(D84)/PeriodsPerYear)</f>
        <v/>
      </c>
      <c r="F84" s="28">
        <f>N(D84)-N(C84)</f>
        <v/>
      </c>
      <c r="G84" s="28">
        <f>IF(TotalUnits=0,0,N(D84)/TotalUnits)</f>
        <v/>
      </c>
      <c r="H84" s="8" t="n"/>
    </row>
    <row r="85">
      <c r="A85" s="32" t="inlineStr">
        <is>
          <t>Amenities and recreation total</t>
        </is>
      </c>
      <c r="B85" s="29">
        <f>SUM(B81:B84)</f>
        <v/>
      </c>
      <c r="C85" s="29">
        <f>SUM(C81:C84)</f>
        <v/>
      </c>
      <c r="D85" s="29">
        <f>SUM(D81:D84)</f>
        <v/>
      </c>
      <c r="E85" s="29">
        <f>SUM(E81:E84)</f>
        <v/>
      </c>
      <c r="F85" s="29">
        <f>SUM(F81:F84)</f>
        <v/>
      </c>
      <c r="G85" s="29">
        <f>IF(TotalUnits=0,0,D85/TotalUnits)</f>
        <v/>
      </c>
    </row>
    <row r="87">
      <c r="A87" s="30" t="inlineStr">
        <is>
          <t>Contingency and non-recurring</t>
        </is>
      </c>
      <c r="B87" s="19" t="n"/>
      <c r="C87" s="19" t="n"/>
      <c r="D87" s="19" t="n"/>
      <c r="E87" s="19" t="n"/>
      <c r="F87" s="19" t="n"/>
      <c r="G87" s="19" t="n"/>
    </row>
    <row r="88">
      <c r="A88" s="31" t="inlineStr">
        <is>
          <t>Uncollectible assessments</t>
        </is>
      </c>
      <c r="B88" s="26" t="n"/>
      <c r="C88" s="26" t="n"/>
      <c r="D88" s="26" t="n"/>
      <c r="E88" s="28">
        <f>IF(PeriodsPerYear=0,0,N(D88)/PeriodsPerYear)</f>
        <v/>
      </c>
      <c r="F88" s="28">
        <f>N(D88)-N(C88)</f>
        <v/>
      </c>
      <c r="G88" s="28">
        <f>IF(TotalUnits=0,0,N(D88)/TotalUnits)</f>
        <v/>
      </c>
      <c r="H88" s="8" t="n"/>
    </row>
    <row r="89">
      <c r="A89" s="31" t="inlineStr">
        <is>
          <t>Bad debt allowance</t>
        </is>
      </c>
      <c r="B89" s="26" t="n"/>
      <c r="C89" s="26" t="n"/>
      <c r="D89" s="26" t="n"/>
      <c r="E89" s="28">
        <f>IF(PeriodsPerYear=0,0,N(D89)/PeriodsPerYear)</f>
        <v/>
      </c>
      <c r="F89" s="28">
        <f>N(D89)-N(C89)</f>
        <v/>
      </c>
      <c r="G89" s="28">
        <f>IF(TotalUnits=0,0,N(D89)/TotalUnits)</f>
        <v/>
      </c>
      <c r="H89" s="8" t="n"/>
    </row>
    <row r="90">
      <c r="A90" s="31" t="inlineStr">
        <is>
          <t>Non-recurring items</t>
        </is>
      </c>
      <c r="B90" s="26" t="n"/>
      <c r="C90" s="26" t="n"/>
      <c r="D90" s="26" t="n"/>
      <c r="E90" s="28">
        <f>IF(PeriodsPerYear=0,0,N(D90)/PeriodsPerYear)</f>
        <v/>
      </c>
      <c r="F90" s="28">
        <f>N(D90)-N(C90)</f>
        <v/>
      </c>
      <c r="G90" s="28">
        <f>IF(TotalUnits=0,0,N(D90)/TotalUnits)</f>
        <v/>
      </c>
      <c r="H90" s="8" t="n"/>
    </row>
    <row r="91">
      <c r="A91" s="32" t="inlineStr">
        <is>
          <t>Contingency and non-recurring total</t>
        </is>
      </c>
      <c r="B91" s="29">
        <f>SUM(B88:B90)</f>
        <v/>
      </c>
      <c r="C91" s="29">
        <f>SUM(C88:C90)</f>
        <v/>
      </c>
      <c r="D91" s="29">
        <f>SUM(D88:D90)</f>
        <v/>
      </c>
      <c r="E91" s="29">
        <f>SUM(E88:E90)</f>
        <v/>
      </c>
      <c r="F91" s="29">
        <f>SUM(F88:F90)</f>
        <v/>
      </c>
      <c r="G91" s="29">
        <f>IF(TotalUnits=0,0,D91/TotalUnits)</f>
        <v/>
      </c>
    </row>
    <row r="93">
      <c r="A93" s="30" t="inlineStr">
        <is>
          <t>Payroll (from Payroll sheet)</t>
        </is>
      </c>
      <c r="B93" s="19" t="n"/>
      <c r="C93" s="19" t="n"/>
      <c r="D93" s="19" t="n"/>
      <c r="E93" s="19" t="n"/>
      <c r="F93" s="19" t="n"/>
      <c r="G93" s="19" t="n"/>
      <c r="H93" s="19" t="n"/>
    </row>
    <row r="94">
      <c r="A94" s="31" t="inlineStr">
        <is>
          <t>Total payroll cost</t>
        </is>
      </c>
      <c r="B94" s="26" t="n"/>
      <c r="C94" s="26" t="n"/>
      <c r="D94" s="28">
        <f>IF(HasEmployees="Yes",PayrollTotal,0)</f>
        <v/>
      </c>
      <c r="E94" s="28">
        <f>IF(PeriodsPerYear=0,0,N(D94)/PeriodsPerYear)</f>
        <v/>
      </c>
      <c r="F94" s="28">
        <f>N(D94)-N(C94)</f>
        <v/>
      </c>
      <c r="G94" s="28">
        <f>IF(TotalUnits=0,0,D94/TotalUnits)</f>
        <v/>
      </c>
      <c r="H94" s="2" t="inlineStr">
        <is>
          <t>Zero unless Setup says the association has employees</t>
        </is>
      </c>
    </row>
    <row r="96">
      <c r="A96" s="18" t="inlineStr">
        <is>
          <t>TOTAL OPERATING EXPENSES</t>
        </is>
      </c>
      <c r="B96" s="29">
        <f>B28+B38+B47+B57+B70+B78+B85+B91+N(B94)</f>
        <v/>
      </c>
      <c r="C96" s="29">
        <f>C28+C38+C47+C57+C70+C78+C85+C91+N(C94)</f>
        <v/>
      </c>
      <c r="D96" s="29">
        <f>D28+D38+D47+D57+D70+D78+D85+D91+N(D94)</f>
        <v/>
      </c>
      <c r="E96" s="29">
        <f>E28+E38+E47+E57+E70+E78+E85+E91+N(E94)</f>
        <v/>
      </c>
      <c r="F96" s="29">
        <f>F28+F38+F47+F57+F70+F78+F85+F91+N(F94)</f>
        <v/>
      </c>
      <c r="G96" s="29">
        <f>IF(TotalUnits=0,0,D96/TotalUnits)</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35"/>
  <sheetViews>
    <sheetView showGridLines="0" workbookViewId="0">
      <selection activeCell="A1" sqref="A1"/>
    </sheetView>
  </sheetViews>
  <sheetFormatPr baseColWidth="8" defaultRowHeight="15"/>
  <cols>
    <col width="36" customWidth="1" min="1" max="1"/>
    <col width="18" customWidth="1" min="2" max="2"/>
    <col width="22" customWidth="1" min="3" max="3"/>
    <col width="18" customWidth="1" min="4" max="4"/>
    <col width="20" customWidth="1" min="5" max="5"/>
    <col width="44" customWidth="1" min="6" max="6"/>
  </cols>
  <sheetData>
    <row r="1">
      <c r="A1" s="1" t="inlineStr">
        <is>
          <t>Reserves</t>
        </is>
      </c>
    </row>
    <row r="2">
      <c r="A2" s="2" t="inlineStr">
        <is>
          <t>One row per component, from the reserve study. The total becomes the reserve line in the budget.</t>
        </is>
      </c>
    </row>
    <row r="4">
      <c r="A4" s="6" t="inlineStr">
        <is>
          <t>Component</t>
        </is>
      </c>
      <c r="B4" s="6" t="inlineStr">
        <is>
          <t>Replacement cost</t>
        </is>
      </c>
      <c r="C4" s="6" t="inlineStr">
        <is>
          <t>Remaining useful life</t>
        </is>
      </c>
      <c r="D4" s="6" t="inlineStr">
        <is>
          <t>Current balance</t>
        </is>
      </c>
      <c r="E4" s="6" t="inlineStr">
        <is>
          <t>Annual contribution</t>
        </is>
      </c>
      <c r="F4" s="6" t="inlineStr">
        <is>
          <t>Notes</t>
        </is>
      </c>
    </row>
    <row r="5">
      <c r="A5" s="8" t="n"/>
      <c r="B5" s="26" t="n"/>
      <c r="C5" s="33" t="n"/>
      <c r="D5" s="26" t="n"/>
      <c r="E5" s="26" t="n"/>
      <c r="F5" s="8" t="n"/>
    </row>
    <row r="6">
      <c r="A6" s="8" t="n"/>
      <c r="B6" s="26" t="n"/>
      <c r="C6" s="33" t="n"/>
      <c r="D6" s="26" t="n"/>
      <c r="E6" s="26" t="n"/>
      <c r="F6" s="8" t="n"/>
    </row>
    <row r="7">
      <c r="A7" s="8" t="n"/>
      <c r="B7" s="26" t="n"/>
      <c r="C7" s="33" t="n"/>
      <c r="D7" s="26" t="n"/>
      <c r="E7" s="26" t="n"/>
      <c r="F7" s="8" t="n"/>
    </row>
    <row r="8">
      <c r="A8" s="8" t="n"/>
      <c r="B8" s="26" t="n"/>
      <c r="C8" s="33" t="n"/>
      <c r="D8" s="26" t="n"/>
      <c r="E8" s="26" t="n"/>
      <c r="F8" s="8" t="n"/>
    </row>
    <row r="9">
      <c r="A9" s="8" t="n"/>
      <c r="B9" s="26" t="n"/>
      <c r="C9" s="33" t="n"/>
      <c r="D9" s="26" t="n"/>
      <c r="E9" s="26" t="n"/>
      <c r="F9" s="8" t="n"/>
    </row>
    <row r="10">
      <c r="A10" s="8" t="n"/>
      <c r="B10" s="26" t="n"/>
      <c r="C10" s="33" t="n"/>
      <c r="D10" s="26" t="n"/>
      <c r="E10" s="26" t="n"/>
      <c r="F10" s="8" t="n"/>
    </row>
    <row r="11">
      <c r="A11" s="8" t="n"/>
      <c r="B11" s="26" t="n"/>
      <c r="C11" s="33" t="n"/>
      <c r="D11" s="26" t="n"/>
      <c r="E11" s="26" t="n"/>
      <c r="F11" s="8" t="n"/>
    </row>
    <row r="12">
      <c r="A12" s="8" t="n"/>
      <c r="B12" s="26" t="n"/>
      <c r="C12" s="33" t="n"/>
      <c r="D12" s="26" t="n"/>
      <c r="E12" s="26" t="n"/>
      <c r="F12" s="8" t="n"/>
    </row>
    <row r="13">
      <c r="A13" s="8" t="n"/>
      <c r="B13" s="26" t="n"/>
      <c r="C13" s="33" t="n"/>
      <c r="D13" s="26" t="n"/>
      <c r="E13" s="26" t="n"/>
      <c r="F13" s="8" t="n"/>
    </row>
    <row r="14">
      <c r="A14" s="8" t="n"/>
      <c r="B14" s="26" t="n"/>
      <c r="C14" s="33" t="n"/>
      <c r="D14" s="26" t="n"/>
      <c r="E14" s="26" t="n"/>
      <c r="F14" s="8" t="n"/>
    </row>
    <row r="15">
      <c r="A15" s="8" t="n"/>
      <c r="B15" s="26" t="n"/>
      <c r="C15" s="33" t="n"/>
      <c r="D15" s="26" t="n"/>
      <c r="E15" s="26" t="n"/>
      <c r="F15" s="8" t="n"/>
    </row>
    <row r="16">
      <c r="A16" s="8" t="n"/>
      <c r="B16" s="26" t="n"/>
      <c r="C16" s="33" t="n"/>
      <c r="D16" s="26" t="n"/>
      <c r="E16" s="26" t="n"/>
      <c r="F16" s="8" t="n"/>
    </row>
    <row r="17">
      <c r="A17" s="8" t="n"/>
      <c r="B17" s="26" t="n"/>
      <c r="C17" s="33" t="n"/>
      <c r="D17" s="26" t="n"/>
      <c r="E17" s="26" t="n"/>
      <c r="F17" s="8" t="n"/>
    </row>
    <row r="18">
      <c r="A18" s="8" t="n"/>
      <c r="B18" s="26" t="n"/>
      <c r="C18" s="33" t="n"/>
      <c r="D18" s="26" t="n"/>
      <c r="E18" s="26" t="n"/>
      <c r="F18" s="8" t="n"/>
    </row>
    <row r="19">
      <c r="A19" s="8" t="n"/>
      <c r="B19" s="26" t="n"/>
      <c r="C19" s="33" t="n"/>
      <c r="D19" s="26" t="n"/>
      <c r="E19" s="26" t="n"/>
      <c r="F19" s="8" t="n"/>
    </row>
    <row r="20">
      <c r="A20" s="8" t="n"/>
      <c r="B20" s="26" t="n"/>
      <c r="C20" s="33" t="n"/>
      <c r="D20" s="26" t="n"/>
      <c r="E20" s="26" t="n"/>
      <c r="F20" s="8" t="n"/>
    </row>
    <row r="21">
      <c r="A21" s="8" t="n"/>
      <c r="B21" s="26" t="n"/>
      <c r="C21" s="33" t="n"/>
      <c r="D21" s="26" t="n"/>
      <c r="E21" s="26" t="n"/>
      <c r="F21" s="8" t="n"/>
    </row>
    <row r="22">
      <c r="A22" s="8" t="n"/>
      <c r="B22" s="26" t="n"/>
      <c r="C22" s="33" t="n"/>
      <c r="D22" s="26" t="n"/>
      <c r="E22" s="26" t="n"/>
      <c r="F22" s="8" t="n"/>
    </row>
    <row r="23">
      <c r="A23" s="8" t="n"/>
      <c r="B23" s="26" t="n"/>
      <c r="C23" s="33" t="n"/>
      <c r="D23" s="26" t="n"/>
      <c r="E23" s="26" t="n"/>
      <c r="F23" s="8" t="n"/>
    </row>
    <row r="24">
      <c r="A24" s="8" t="n"/>
      <c r="B24" s="26" t="n"/>
      <c r="C24" s="33" t="n"/>
      <c r="D24" s="26" t="n"/>
      <c r="E24" s="26" t="n"/>
      <c r="F24" s="8" t="n"/>
    </row>
    <row r="25">
      <c r="A25" s="8" t="n"/>
      <c r="B25" s="26" t="n"/>
      <c r="C25" s="33" t="n"/>
      <c r="D25" s="26" t="n"/>
      <c r="E25" s="26" t="n"/>
      <c r="F25" s="8" t="n"/>
    </row>
    <row r="26">
      <c r="A26" s="8" t="n"/>
      <c r="B26" s="26" t="n"/>
      <c r="C26" s="33" t="n"/>
      <c r="D26" s="26" t="n"/>
      <c r="E26" s="26" t="n"/>
      <c r="F26" s="8" t="n"/>
    </row>
    <row r="27">
      <c r="A27" s="8" t="n"/>
      <c r="B27" s="26" t="n"/>
      <c r="C27" s="33" t="n"/>
      <c r="D27" s="26" t="n"/>
      <c r="E27" s="26" t="n"/>
      <c r="F27" s="8" t="n"/>
    </row>
    <row r="28">
      <c r="A28" s="8" t="n"/>
      <c r="B28" s="26" t="n"/>
      <c r="C28" s="33" t="n"/>
      <c r="D28" s="26" t="n"/>
      <c r="E28" s="26" t="n"/>
      <c r="F28" s="8" t="n"/>
    </row>
    <row r="29">
      <c r="A29" s="8" t="n"/>
      <c r="B29" s="26" t="n"/>
      <c r="C29" s="33" t="n"/>
      <c r="D29" s="26" t="n"/>
      <c r="E29" s="26" t="n"/>
      <c r="F29" s="8" t="n"/>
    </row>
    <row r="30">
      <c r="A30" s="8" t="n"/>
      <c r="B30" s="26" t="n"/>
      <c r="C30" s="33" t="n"/>
      <c r="D30" s="26" t="n"/>
      <c r="E30" s="26" t="n"/>
      <c r="F30" s="8" t="n"/>
    </row>
    <row r="31">
      <c r="A31" s="18" t="inlineStr">
        <is>
          <t>TOTAL</t>
        </is>
      </c>
      <c r="B31" s="29">
        <f>SUM(B5:B30)</f>
        <v/>
      </c>
      <c r="D31" s="29">
        <f>SUM(D5:D30)</f>
        <v/>
      </c>
      <c r="E31" s="29">
        <f>SUM(E5:E30)</f>
        <v/>
      </c>
    </row>
    <row r="33">
      <c r="A33" s="3" t="inlineStr">
        <is>
          <t>Straight line reference</t>
        </is>
      </c>
    </row>
    <row r="34" ht="40" customHeight="1">
      <c r="A34" s="13" t="inlineStr">
        <is>
          <t>Column E is typed, not calculated, because a funding plan is a decision and not an arithmetic result. The reference below is the simplest possible baseline, shown so you can see how far your plan sits from it. It is not a substitute for a reserve study.</t>
        </is>
      </c>
    </row>
    <row r="35">
      <c r="A35" s="11" t="inlineStr">
        <is>
          <t>Straight line total, (cost less balance) divided by remaining life</t>
        </is>
      </c>
      <c r="E35" s="29">
        <f>SUMPRODUCT(IF(N(C5:C30)&gt;0,(N(B5:B30)-N(D5:D30))/IF(N(C5:C30)=0,1,N(C5:C30)),0))</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36"/>
  <sheetViews>
    <sheetView showGridLines="0" workbookViewId="0">
      <selection activeCell="A1" sqref="A1"/>
    </sheetView>
  </sheetViews>
  <sheetFormatPr baseColWidth="8" defaultRowHeight="15"/>
  <cols>
    <col width="38" customWidth="1" min="1" max="1"/>
    <col width="20" customWidth="1" min="2" max="2"/>
    <col width="18" customWidth="1" min="3" max="3"/>
    <col width="18" customWidth="1" min="4" max="4"/>
    <col width="20" customWidth="1" min="5" max="5"/>
    <col width="44" customWidth="1" min="6" max="6"/>
  </cols>
  <sheetData>
    <row r="1">
      <c r="A1" s="1" t="inlineStr">
        <is>
          <t>Master and subs</t>
        </is>
      </c>
    </row>
    <row r="2">
      <c r="A2" s="2" t="inlineStr">
        <is>
          <t>Only relevant if Setup says Master or Sub association.</t>
        </is>
      </c>
    </row>
    <row r="7">
      <c r="A7" s="3" t="inlineStr">
        <is>
          <t>If this association is a SUB</t>
        </is>
      </c>
    </row>
    <row r="8">
      <c r="A8" s="11" t="inlineStr">
        <is>
          <t>Master assessment for the year</t>
        </is>
      </c>
      <c r="B8" s="26" t="n"/>
      <c r="C8" s="2" t="inlineStr">
        <is>
          <t>Carried into the budget as a requirement on Assessment calculation</t>
        </is>
      </c>
    </row>
    <row r="11">
      <c r="A11" s="3" t="inlineStr">
        <is>
          <t>If this association is the MASTER</t>
        </is>
      </c>
    </row>
    <row r="12">
      <c r="A12" s="2" t="inlineStr">
        <is>
          <t>Allocate the master budget among the sub associations. Count times weight works exactly as it does on Units and allocation.</t>
        </is>
      </c>
    </row>
    <row r="13">
      <c r="A13" s="11" t="inlineStr">
        <is>
          <t>Master amount to allocate</t>
        </is>
      </c>
      <c r="B13" s="28">
        <f>AmountToAssess</f>
        <v/>
      </c>
      <c r="C13" s="2" t="inlineStr">
        <is>
          <t>Amount to assess, from Assessment calculation</t>
        </is>
      </c>
    </row>
    <row r="15">
      <c r="A15" s="6" t="inlineStr">
        <is>
          <t>Sub association</t>
        </is>
      </c>
      <c r="B15" s="6" t="inlineStr">
        <is>
          <t>Units</t>
        </is>
      </c>
      <c r="C15" s="6" t="inlineStr">
        <is>
          <t>Weight</t>
        </is>
      </c>
      <c r="D15" s="6" t="inlineStr">
        <is>
          <t>Units x weight</t>
        </is>
      </c>
      <c r="E15" s="6" t="inlineStr">
        <is>
          <t>Share</t>
        </is>
      </c>
      <c r="F15" s="6" t="inlineStr">
        <is>
          <t>Allocation</t>
        </is>
      </c>
    </row>
    <row r="16">
      <c r="A16" s="8" t="n"/>
      <c r="B16" s="14" t="n"/>
      <c r="C16" s="15" t="n"/>
      <c r="D16" s="16">
        <f>N(B16)*IF(N(C16)=0,1,N(C16))</f>
        <v/>
      </c>
      <c r="E16" s="17">
        <f>IF($D$36=0,0,D16/$D$36)</f>
        <v/>
      </c>
      <c r="F16" s="28">
        <f>$B$13*E16</f>
        <v/>
      </c>
    </row>
    <row r="17">
      <c r="A17" s="8" t="n"/>
      <c r="B17" s="14" t="n"/>
      <c r="C17" s="15" t="n"/>
      <c r="D17" s="16">
        <f>N(B17)*IF(N(C17)=0,1,N(C17))</f>
        <v/>
      </c>
      <c r="E17" s="17">
        <f>IF($D$36=0,0,D17/$D$36)</f>
        <v/>
      </c>
      <c r="F17" s="28">
        <f>$B$13*E17</f>
        <v/>
      </c>
    </row>
    <row r="18">
      <c r="A18" s="8" t="n"/>
      <c r="B18" s="14" t="n"/>
      <c r="C18" s="15" t="n"/>
      <c r="D18" s="16">
        <f>N(B18)*IF(N(C18)=0,1,N(C18))</f>
        <v/>
      </c>
      <c r="E18" s="17">
        <f>IF($D$36=0,0,D18/$D$36)</f>
        <v/>
      </c>
      <c r="F18" s="28">
        <f>$B$13*E18</f>
        <v/>
      </c>
    </row>
    <row r="19">
      <c r="A19" s="8" t="n"/>
      <c r="B19" s="14" t="n"/>
      <c r="C19" s="15" t="n"/>
      <c r="D19" s="16">
        <f>N(B19)*IF(N(C19)=0,1,N(C19))</f>
        <v/>
      </c>
      <c r="E19" s="17">
        <f>IF($D$36=0,0,D19/$D$36)</f>
        <v/>
      </c>
      <c r="F19" s="28">
        <f>$B$13*E19</f>
        <v/>
      </c>
    </row>
    <row r="20">
      <c r="A20" s="8" t="n"/>
      <c r="B20" s="14" t="n"/>
      <c r="C20" s="15" t="n"/>
      <c r="D20" s="16">
        <f>N(B20)*IF(N(C20)=0,1,N(C20))</f>
        <v/>
      </c>
      <c r="E20" s="17">
        <f>IF($D$36=0,0,D20/$D$36)</f>
        <v/>
      </c>
      <c r="F20" s="28">
        <f>$B$13*E20</f>
        <v/>
      </c>
    </row>
    <row r="21">
      <c r="A21" s="8" t="n"/>
      <c r="B21" s="14" t="n"/>
      <c r="C21" s="15" t="n"/>
      <c r="D21" s="16">
        <f>N(B21)*IF(N(C21)=0,1,N(C21))</f>
        <v/>
      </c>
      <c r="E21" s="17">
        <f>IF($D$36=0,0,D21/$D$36)</f>
        <v/>
      </c>
      <c r="F21" s="28">
        <f>$B$13*E21</f>
        <v/>
      </c>
    </row>
    <row r="22">
      <c r="A22" s="8" t="n"/>
      <c r="B22" s="14" t="n"/>
      <c r="C22" s="15" t="n"/>
      <c r="D22" s="16">
        <f>N(B22)*IF(N(C22)=0,1,N(C22))</f>
        <v/>
      </c>
      <c r="E22" s="17">
        <f>IF($D$36=0,0,D22/$D$36)</f>
        <v/>
      </c>
      <c r="F22" s="28">
        <f>$B$13*E22</f>
        <v/>
      </c>
    </row>
    <row r="23">
      <c r="A23" s="8" t="n"/>
      <c r="B23" s="14" t="n"/>
      <c r="C23" s="15" t="n"/>
      <c r="D23" s="16">
        <f>N(B23)*IF(N(C23)=0,1,N(C23))</f>
        <v/>
      </c>
      <c r="E23" s="17">
        <f>IF($D$36=0,0,D23/$D$36)</f>
        <v/>
      </c>
      <c r="F23" s="28">
        <f>$B$13*E23</f>
        <v/>
      </c>
    </row>
    <row r="24">
      <c r="A24" s="8" t="n"/>
      <c r="B24" s="14" t="n"/>
      <c r="C24" s="15" t="n"/>
      <c r="D24" s="16">
        <f>N(B24)*IF(N(C24)=0,1,N(C24))</f>
        <v/>
      </c>
      <c r="E24" s="17">
        <f>IF($D$36=0,0,D24/$D$36)</f>
        <v/>
      </c>
      <c r="F24" s="28">
        <f>$B$13*E24</f>
        <v/>
      </c>
    </row>
    <row r="25">
      <c r="A25" s="8" t="n"/>
      <c r="B25" s="14" t="n"/>
      <c r="C25" s="15" t="n"/>
      <c r="D25" s="16">
        <f>N(B25)*IF(N(C25)=0,1,N(C25))</f>
        <v/>
      </c>
      <c r="E25" s="17">
        <f>IF($D$36=0,0,D25/$D$36)</f>
        <v/>
      </c>
      <c r="F25" s="28">
        <f>$B$13*E25</f>
        <v/>
      </c>
    </row>
    <row r="26">
      <c r="A26" s="8" t="n"/>
      <c r="B26" s="14" t="n"/>
      <c r="C26" s="15" t="n"/>
      <c r="D26" s="16">
        <f>N(B26)*IF(N(C26)=0,1,N(C26))</f>
        <v/>
      </c>
      <c r="E26" s="17">
        <f>IF($D$36=0,0,D26/$D$36)</f>
        <v/>
      </c>
      <c r="F26" s="28">
        <f>$B$13*E26</f>
        <v/>
      </c>
    </row>
    <row r="27">
      <c r="A27" s="8" t="n"/>
      <c r="B27" s="14" t="n"/>
      <c r="C27" s="15" t="n"/>
      <c r="D27" s="16">
        <f>N(B27)*IF(N(C27)=0,1,N(C27))</f>
        <v/>
      </c>
      <c r="E27" s="17">
        <f>IF($D$36=0,0,D27/$D$36)</f>
        <v/>
      </c>
      <c r="F27" s="28">
        <f>$B$13*E27</f>
        <v/>
      </c>
    </row>
    <row r="28">
      <c r="A28" s="8" t="n"/>
      <c r="B28" s="14" t="n"/>
      <c r="C28" s="15" t="n"/>
      <c r="D28" s="16">
        <f>N(B28)*IF(N(C28)=0,1,N(C28))</f>
        <v/>
      </c>
      <c r="E28" s="17">
        <f>IF($D$36=0,0,D28/$D$36)</f>
        <v/>
      </c>
      <c r="F28" s="28">
        <f>$B$13*E28</f>
        <v/>
      </c>
    </row>
    <row r="29">
      <c r="A29" s="8" t="n"/>
      <c r="B29" s="14" t="n"/>
      <c r="C29" s="15" t="n"/>
      <c r="D29" s="16">
        <f>N(B29)*IF(N(C29)=0,1,N(C29))</f>
        <v/>
      </c>
      <c r="E29" s="17">
        <f>IF($D$36=0,0,D29/$D$36)</f>
        <v/>
      </c>
      <c r="F29" s="28">
        <f>$B$13*E29</f>
        <v/>
      </c>
    </row>
    <row r="30">
      <c r="A30" s="8" t="n"/>
      <c r="B30" s="14" t="n"/>
      <c r="C30" s="15" t="n"/>
      <c r="D30" s="16">
        <f>N(B30)*IF(N(C30)=0,1,N(C30))</f>
        <v/>
      </c>
      <c r="E30" s="17">
        <f>IF($D$36=0,0,D30/$D$36)</f>
        <v/>
      </c>
      <c r="F30" s="28">
        <f>$B$13*E30</f>
        <v/>
      </c>
    </row>
    <row r="31">
      <c r="A31" s="8" t="n"/>
      <c r="B31" s="14" t="n"/>
      <c r="C31" s="15" t="n"/>
      <c r="D31" s="16">
        <f>N(B31)*IF(N(C31)=0,1,N(C31))</f>
        <v/>
      </c>
      <c r="E31" s="17">
        <f>IF($D$36=0,0,D31/$D$36)</f>
        <v/>
      </c>
      <c r="F31" s="28">
        <f>$B$13*E31</f>
        <v/>
      </c>
    </row>
    <row r="32">
      <c r="A32" s="8" t="n"/>
      <c r="B32" s="14" t="n"/>
      <c r="C32" s="15" t="n"/>
      <c r="D32" s="16">
        <f>N(B32)*IF(N(C32)=0,1,N(C32))</f>
        <v/>
      </c>
      <c r="E32" s="17">
        <f>IF($D$36=0,0,D32/$D$36)</f>
        <v/>
      </c>
      <c r="F32" s="28">
        <f>$B$13*E32</f>
        <v/>
      </c>
    </row>
    <row r="33">
      <c r="A33" s="8" t="n"/>
      <c r="B33" s="14" t="n"/>
      <c r="C33" s="15" t="n"/>
      <c r="D33" s="16">
        <f>N(B33)*IF(N(C33)=0,1,N(C33))</f>
        <v/>
      </c>
      <c r="E33" s="17">
        <f>IF($D$36=0,0,D33/$D$36)</f>
        <v/>
      </c>
      <c r="F33" s="28">
        <f>$B$13*E33</f>
        <v/>
      </c>
    </row>
    <row r="34">
      <c r="A34" s="8" t="n"/>
      <c r="B34" s="14" t="n"/>
      <c r="C34" s="15" t="n"/>
      <c r="D34" s="16">
        <f>N(B34)*IF(N(C34)=0,1,N(C34))</f>
        <v/>
      </c>
      <c r="E34" s="17">
        <f>IF($D$36=0,0,D34/$D$36)</f>
        <v/>
      </c>
      <c r="F34" s="28">
        <f>$B$13*E34</f>
        <v/>
      </c>
    </row>
    <row r="35">
      <c r="A35" s="8" t="n"/>
      <c r="B35" s="14" t="n"/>
      <c r="C35" s="15" t="n"/>
      <c r="D35" s="16">
        <f>N(B35)*IF(N(C35)=0,1,N(C35))</f>
        <v/>
      </c>
      <c r="E35" s="17">
        <f>IF($D$36=0,0,D35/$D$36)</f>
        <v/>
      </c>
      <c r="F35" s="28">
        <f>$B$13*E35</f>
        <v/>
      </c>
    </row>
    <row r="36">
      <c r="A36" s="18" t="inlineStr">
        <is>
          <t>TOTAL</t>
        </is>
      </c>
      <c r="B36" s="12">
        <f>SUM(B16:B35)</f>
        <v/>
      </c>
      <c r="D36" s="20">
        <f>SUM(D16:D35)</f>
        <v/>
      </c>
      <c r="E36" s="21">
        <f>SUM(E16:E35)</f>
        <v/>
      </c>
      <c r="F36" s="29">
        <f>SUM(F16:F35)</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4" customWidth="1" min="1" max="1"/>
    <col width="16" customWidth="1" min="2" max="2"/>
    <col width="20" customWidth="1" min="3" max="3"/>
    <col width="18" customWidth="1" min="4" max="4"/>
    <col width="22" customWidth="1" min="5" max="5"/>
  </cols>
  <sheetData>
    <row r="1">
      <c r="A1" s="1" t="inlineStr">
        <is>
          <t>Assessment calculation</t>
        </is>
      </c>
    </row>
    <row r="2">
      <c r="A2" s="2" t="inlineStr">
        <is>
          <t>Where the budget becomes the number an owner actually pays.</t>
        </is>
      </c>
    </row>
    <row r="4">
      <c r="A4" s="3" t="inlineStr">
        <is>
          <t>Build up</t>
        </is>
      </c>
    </row>
    <row r="5">
      <c r="A5" s="11" t="inlineStr">
        <is>
          <t>Operating expenses</t>
        </is>
      </c>
      <c r="B5" s="28">
        <f>OperatingTotal</f>
        <v/>
      </c>
      <c r="C5" s="2" t="inlineStr">
        <is>
          <t>From the Operating budget sheet</t>
        </is>
      </c>
    </row>
    <row r="6">
      <c r="A6" s="11" t="inlineStr">
        <is>
          <t>Contingency</t>
        </is>
      </c>
      <c r="B6" s="28">
        <f>B5*N(ContingencyPct)</f>
        <v/>
      </c>
      <c r="C6" s="2" t="inlineStr">
        <is>
          <t>Operating expenses times the contingency percent on Setup</t>
        </is>
      </c>
    </row>
    <row r="7">
      <c r="A7" s="11" t="inlineStr">
        <is>
          <t>Reserve contribution</t>
        </is>
      </c>
      <c r="B7" s="28">
        <f>ReserveTotal</f>
        <v/>
      </c>
      <c r="C7" s="2" t="inlineStr">
        <is>
          <t>From the Reserves sheet</t>
        </is>
      </c>
    </row>
    <row r="8">
      <c r="A8" s="11" t="inlineStr">
        <is>
          <t>Master association assessment</t>
        </is>
      </c>
      <c r="B8" s="28">
        <f>IF(Structure="Sub association",N(MasterAssessment),0)</f>
        <v/>
      </c>
      <c r="C8" s="2" t="inlineStr">
        <is>
          <t>Only for a sub association. Entered on Master and subs.</t>
        </is>
      </c>
    </row>
    <row r="9">
      <c r="A9" s="34" t="inlineStr">
        <is>
          <t>TOTAL REQUIREMENT</t>
        </is>
      </c>
      <c r="B9" s="29">
        <f>B5+B6+B7+B8</f>
        <v/>
      </c>
    </row>
    <row r="11">
      <c r="A11" s="3" t="inlineStr">
        <is>
          <t>Less income that is not assessments</t>
        </is>
      </c>
    </row>
    <row r="12">
      <c r="A12" s="34" t="inlineStr">
        <is>
          <t>Total income other than assessments</t>
        </is>
      </c>
      <c r="B12" s="29">
        <f>OtherIncome</f>
        <v/>
      </c>
      <c r="C12" s="2" t="inlineStr">
        <is>
          <t>Entered on the Operating budget sheet, where the income section lives. It is not repeated here, so it can never be counted twice.</t>
        </is>
      </c>
    </row>
    <row r="14">
      <c r="A14" s="34" t="inlineStr">
        <is>
          <t>AMOUNT TO ASSESS</t>
        </is>
      </c>
      <c r="B14" s="29">
        <f>B9-B12</f>
        <v/>
      </c>
      <c r="C14" s="2" t="inlineStr">
        <is>
          <t>This is the figure divided among the units below</t>
        </is>
      </c>
    </row>
    <row r="15">
      <c r="A15" s="11" t="inlineStr">
        <is>
          <t>Periods per year</t>
        </is>
      </c>
      <c r="B15" s="24">
        <f>PeriodsPerYear</f>
        <v/>
      </c>
    </row>
    <row r="17">
      <c r="A17" s="3" t="inlineStr">
        <is>
          <t>Allocation</t>
        </is>
      </c>
    </row>
    <row r="18">
      <c r="A18" s="2" t="inlineStr">
        <is>
          <t>Each row takes its share from Units and allocation. Change the method there, not here.</t>
        </is>
      </c>
    </row>
    <row r="19">
      <c r="A19" s="6" t="inlineStr">
        <is>
          <t>Unit, class, or division</t>
        </is>
      </c>
      <c r="B19" s="6" t="inlineStr">
        <is>
          <t>Share of total</t>
        </is>
      </c>
      <c r="C19" s="6" t="inlineStr">
        <is>
          <t>Annual assessment</t>
        </is>
      </c>
      <c r="D19" s="6" t="inlineStr">
        <is>
          <t>Per period</t>
        </is>
      </c>
      <c r="E19" s="6" t="inlineStr">
        <is>
          <t>Per unit per period</t>
        </is>
      </c>
    </row>
    <row r="20">
      <c r="A20" s="35">
        <f>'Units and allocation'!A10</f>
        <v/>
      </c>
      <c r="B20" s="17">
        <f>'Units and allocation'!E10</f>
        <v/>
      </c>
      <c r="C20" s="28">
        <f>$B$14*B20</f>
        <v/>
      </c>
      <c r="D20" s="28">
        <f>IF($B$15=0,0,C20/$B$15)</f>
        <v/>
      </c>
      <c r="E20" s="28">
        <f>IF(N('Units and allocation'!B10)=0,0,D20/N('Units and allocation'!B10))</f>
        <v/>
      </c>
    </row>
    <row r="21">
      <c r="A21" s="35">
        <f>'Units and allocation'!A11</f>
        <v/>
      </c>
      <c r="B21" s="17">
        <f>'Units and allocation'!E11</f>
        <v/>
      </c>
      <c r="C21" s="28">
        <f>$B$14*B21</f>
        <v/>
      </c>
      <c r="D21" s="28">
        <f>IF($B$15=0,0,C21/$B$15)</f>
        <v/>
      </c>
      <c r="E21" s="28">
        <f>IF(N('Units and allocation'!B11)=0,0,D21/N('Units and allocation'!B11))</f>
        <v/>
      </c>
    </row>
    <row r="22">
      <c r="A22" s="35">
        <f>'Units and allocation'!A12</f>
        <v/>
      </c>
      <c r="B22" s="17">
        <f>'Units and allocation'!E12</f>
        <v/>
      </c>
      <c r="C22" s="28">
        <f>$B$14*B22</f>
        <v/>
      </c>
      <c r="D22" s="28">
        <f>IF($B$15=0,0,C22/$B$15)</f>
        <v/>
      </c>
      <c r="E22" s="28">
        <f>IF(N('Units and allocation'!B12)=0,0,D22/N('Units and allocation'!B12))</f>
        <v/>
      </c>
    </row>
    <row r="23">
      <c r="A23" s="35">
        <f>'Units and allocation'!A13</f>
        <v/>
      </c>
      <c r="B23" s="17">
        <f>'Units and allocation'!E13</f>
        <v/>
      </c>
      <c r="C23" s="28">
        <f>$B$14*B23</f>
        <v/>
      </c>
      <c r="D23" s="28">
        <f>IF($B$15=0,0,C23/$B$15)</f>
        <v/>
      </c>
      <c r="E23" s="28">
        <f>IF(N('Units and allocation'!B13)=0,0,D23/N('Units and allocation'!B13))</f>
        <v/>
      </c>
    </row>
    <row r="24">
      <c r="A24" s="35">
        <f>'Units and allocation'!A14</f>
        <v/>
      </c>
      <c r="B24" s="17">
        <f>'Units and allocation'!E14</f>
        <v/>
      </c>
      <c r="C24" s="28">
        <f>$B$14*B24</f>
        <v/>
      </c>
      <c r="D24" s="28">
        <f>IF($B$15=0,0,C24/$B$15)</f>
        <v/>
      </c>
      <c r="E24" s="28">
        <f>IF(N('Units and allocation'!B14)=0,0,D24/N('Units and allocation'!B14))</f>
        <v/>
      </c>
    </row>
    <row r="25">
      <c r="A25" s="35">
        <f>'Units and allocation'!A15</f>
        <v/>
      </c>
      <c r="B25" s="17">
        <f>'Units and allocation'!E15</f>
        <v/>
      </c>
      <c r="C25" s="28">
        <f>$B$14*B25</f>
        <v/>
      </c>
      <c r="D25" s="28">
        <f>IF($B$15=0,0,C25/$B$15)</f>
        <v/>
      </c>
      <c r="E25" s="28">
        <f>IF(N('Units and allocation'!B15)=0,0,D25/N('Units and allocation'!B15))</f>
        <v/>
      </c>
    </row>
    <row r="26">
      <c r="A26" s="35">
        <f>'Units and allocation'!A16</f>
        <v/>
      </c>
      <c r="B26" s="17">
        <f>'Units and allocation'!E16</f>
        <v/>
      </c>
      <c r="C26" s="28">
        <f>$B$14*B26</f>
        <v/>
      </c>
      <c r="D26" s="28">
        <f>IF($B$15=0,0,C26/$B$15)</f>
        <v/>
      </c>
      <c r="E26" s="28">
        <f>IF(N('Units and allocation'!B16)=0,0,D26/N('Units and allocation'!B16))</f>
        <v/>
      </c>
    </row>
    <row r="27">
      <c r="A27" s="35">
        <f>'Units and allocation'!A17</f>
        <v/>
      </c>
      <c r="B27" s="17">
        <f>'Units and allocation'!E17</f>
        <v/>
      </c>
      <c r="C27" s="28">
        <f>$B$14*B27</f>
        <v/>
      </c>
      <c r="D27" s="28">
        <f>IF($B$15=0,0,C27/$B$15)</f>
        <v/>
      </c>
      <c r="E27" s="28">
        <f>IF(N('Units and allocation'!B17)=0,0,D27/N('Units and allocation'!B17))</f>
        <v/>
      </c>
    </row>
    <row r="28">
      <c r="A28" s="35">
        <f>'Units and allocation'!A18</f>
        <v/>
      </c>
      <c r="B28" s="17">
        <f>'Units and allocation'!E18</f>
        <v/>
      </c>
      <c r="C28" s="28">
        <f>$B$14*B28</f>
        <v/>
      </c>
      <c r="D28" s="28">
        <f>IF($B$15=0,0,C28/$B$15)</f>
        <v/>
      </c>
      <c r="E28" s="28">
        <f>IF(N('Units and allocation'!B18)=0,0,D28/N('Units and allocation'!B18))</f>
        <v/>
      </c>
    </row>
    <row r="29">
      <c r="A29" s="35">
        <f>'Units and allocation'!A19</f>
        <v/>
      </c>
      <c r="B29" s="17">
        <f>'Units and allocation'!E19</f>
        <v/>
      </c>
      <c r="C29" s="28">
        <f>$B$14*B29</f>
        <v/>
      </c>
      <c r="D29" s="28">
        <f>IF($B$15=0,0,C29/$B$15)</f>
        <v/>
      </c>
      <c r="E29" s="28">
        <f>IF(N('Units and allocation'!B19)=0,0,D29/N('Units and allocation'!B19))</f>
        <v/>
      </c>
    </row>
    <row r="30">
      <c r="A30" s="35">
        <f>'Units and allocation'!A20</f>
        <v/>
      </c>
      <c r="B30" s="17">
        <f>'Units and allocation'!E20</f>
        <v/>
      </c>
      <c r="C30" s="28">
        <f>$B$14*B30</f>
        <v/>
      </c>
      <c r="D30" s="28">
        <f>IF($B$15=0,0,C30/$B$15)</f>
        <v/>
      </c>
      <c r="E30" s="28">
        <f>IF(N('Units and allocation'!B20)=0,0,D30/N('Units and allocation'!B20))</f>
        <v/>
      </c>
    </row>
    <row r="31">
      <c r="A31" s="35">
        <f>'Units and allocation'!A21</f>
        <v/>
      </c>
      <c r="B31" s="17">
        <f>'Units and allocation'!E21</f>
        <v/>
      </c>
      <c r="C31" s="28">
        <f>$B$14*B31</f>
        <v/>
      </c>
      <c r="D31" s="28">
        <f>IF($B$15=0,0,C31/$B$15)</f>
        <v/>
      </c>
      <c r="E31" s="28">
        <f>IF(N('Units and allocation'!B21)=0,0,D31/N('Units and allocation'!B21))</f>
        <v/>
      </c>
    </row>
    <row r="32">
      <c r="A32" s="35">
        <f>'Units and allocation'!A22</f>
        <v/>
      </c>
      <c r="B32" s="17">
        <f>'Units and allocation'!E22</f>
        <v/>
      </c>
      <c r="C32" s="28">
        <f>$B$14*B32</f>
        <v/>
      </c>
      <c r="D32" s="28">
        <f>IF($B$15=0,0,C32/$B$15)</f>
        <v/>
      </c>
      <c r="E32" s="28">
        <f>IF(N('Units and allocation'!B22)=0,0,D32/N('Units and allocation'!B22))</f>
        <v/>
      </c>
    </row>
    <row r="33">
      <c r="A33" s="35">
        <f>'Units and allocation'!A23</f>
        <v/>
      </c>
      <c r="B33" s="17">
        <f>'Units and allocation'!E23</f>
        <v/>
      </c>
      <c r="C33" s="28">
        <f>$B$14*B33</f>
        <v/>
      </c>
      <c r="D33" s="28">
        <f>IF($B$15=0,0,C33/$B$15)</f>
        <v/>
      </c>
      <c r="E33" s="28">
        <f>IF(N('Units and allocation'!B23)=0,0,D33/N('Units and allocation'!B23))</f>
        <v/>
      </c>
    </row>
    <row r="34">
      <c r="A34" s="35">
        <f>'Units and allocation'!A24</f>
        <v/>
      </c>
      <c r="B34" s="17">
        <f>'Units and allocation'!E24</f>
        <v/>
      </c>
      <c r="C34" s="28">
        <f>$B$14*B34</f>
        <v/>
      </c>
      <c r="D34" s="28">
        <f>IF($B$15=0,0,C34/$B$15)</f>
        <v/>
      </c>
      <c r="E34" s="28">
        <f>IF(N('Units and allocation'!B24)=0,0,D34/N('Units and allocation'!B24))</f>
        <v/>
      </c>
    </row>
    <row r="35">
      <c r="A35" s="35">
        <f>'Units and allocation'!A25</f>
        <v/>
      </c>
      <c r="B35" s="17">
        <f>'Units and allocation'!E25</f>
        <v/>
      </c>
      <c r="C35" s="28">
        <f>$B$14*B35</f>
        <v/>
      </c>
      <c r="D35" s="28">
        <f>IF($B$15=0,0,C35/$B$15)</f>
        <v/>
      </c>
      <c r="E35" s="28">
        <f>IF(N('Units and allocation'!B25)=0,0,D35/N('Units and allocation'!B25))</f>
        <v/>
      </c>
    </row>
    <row r="36">
      <c r="A36" s="35">
        <f>'Units and allocation'!A26</f>
        <v/>
      </c>
      <c r="B36" s="17">
        <f>'Units and allocation'!E26</f>
        <v/>
      </c>
      <c r="C36" s="28">
        <f>$B$14*B36</f>
        <v/>
      </c>
      <c r="D36" s="28">
        <f>IF($B$15=0,0,C36/$B$15)</f>
        <v/>
      </c>
      <c r="E36" s="28">
        <f>IF(N('Units and allocation'!B26)=0,0,D36/N('Units and allocation'!B26))</f>
        <v/>
      </c>
    </row>
    <row r="37">
      <c r="A37" s="35">
        <f>'Units and allocation'!A27</f>
        <v/>
      </c>
      <c r="B37" s="17">
        <f>'Units and allocation'!E27</f>
        <v/>
      </c>
      <c r="C37" s="28">
        <f>$B$14*B37</f>
        <v/>
      </c>
      <c r="D37" s="28">
        <f>IF($B$15=0,0,C37/$B$15)</f>
        <v/>
      </c>
      <c r="E37" s="28">
        <f>IF(N('Units and allocation'!B27)=0,0,D37/N('Units and allocation'!B27))</f>
        <v/>
      </c>
    </row>
    <row r="38">
      <c r="A38" s="35">
        <f>'Units and allocation'!A28</f>
        <v/>
      </c>
      <c r="B38" s="17">
        <f>'Units and allocation'!E28</f>
        <v/>
      </c>
      <c r="C38" s="28">
        <f>$B$14*B38</f>
        <v/>
      </c>
      <c r="D38" s="28">
        <f>IF($B$15=0,0,C38/$B$15)</f>
        <v/>
      </c>
      <c r="E38" s="28">
        <f>IF(N('Units and allocation'!B28)=0,0,D38/N('Units and allocation'!B28))</f>
        <v/>
      </c>
    </row>
    <row r="39">
      <c r="A39" s="35">
        <f>'Units and allocation'!A29</f>
        <v/>
      </c>
      <c r="B39" s="17">
        <f>'Units and allocation'!E29</f>
        <v/>
      </c>
      <c r="C39" s="28">
        <f>$B$14*B39</f>
        <v/>
      </c>
      <c r="D39" s="28">
        <f>IF($B$15=0,0,C39/$B$15)</f>
        <v/>
      </c>
      <c r="E39" s="28">
        <f>IF(N('Units and allocation'!B29)=0,0,D39/N('Units and allocation'!B29))</f>
        <v/>
      </c>
    </row>
    <row r="40">
      <c r="A40" s="35">
        <f>'Units and allocation'!A30</f>
        <v/>
      </c>
      <c r="B40" s="17">
        <f>'Units and allocation'!E30</f>
        <v/>
      </c>
      <c r="C40" s="28">
        <f>$B$14*B40</f>
        <v/>
      </c>
      <c r="D40" s="28">
        <f>IF($B$15=0,0,C40/$B$15)</f>
        <v/>
      </c>
      <c r="E40" s="28">
        <f>IF(N('Units and allocation'!B30)=0,0,D40/N('Units and allocation'!B30))</f>
        <v/>
      </c>
    </row>
    <row r="41">
      <c r="A41" s="35">
        <f>'Units and allocation'!A31</f>
        <v/>
      </c>
      <c r="B41" s="17">
        <f>'Units and allocation'!E31</f>
        <v/>
      </c>
      <c r="C41" s="28">
        <f>$B$14*B41</f>
        <v/>
      </c>
      <c r="D41" s="28">
        <f>IF($B$15=0,0,C41/$B$15)</f>
        <v/>
      </c>
      <c r="E41" s="28">
        <f>IF(N('Units and allocation'!B31)=0,0,D41/N('Units and allocation'!B31))</f>
        <v/>
      </c>
    </row>
    <row r="42">
      <c r="A42" s="35">
        <f>'Units and allocation'!A32</f>
        <v/>
      </c>
      <c r="B42" s="17">
        <f>'Units and allocation'!E32</f>
        <v/>
      </c>
      <c r="C42" s="28">
        <f>$B$14*B42</f>
        <v/>
      </c>
      <c r="D42" s="28">
        <f>IF($B$15=0,0,C42/$B$15)</f>
        <v/>
      </c>
      <c r="E42" s="28">
        <f>IF(N('Units and allocation'!B32)=0,0,D42/N('Units and allocation'!B32))</f>
        <v/>
      </c>
    </row>
    <row r="43">
      <c r="A43" s="35">
        <f>'Units and allocation'!A33</f>
        <v/>
      </c>
      <c r="B43" s="17">
        <f>'Units and allocation'!E33</f>
        <v/>
      </c>
      <c r="C43" s="28">
        <f>$B$14*B43</f>
        <v/>
      </c>
      <c r="D43" s="28">
        <f>IF($B$15=0,0,C43/$B$15)</f>
        <v/>
      </c>
      <c r="E43" s="28">
        <f>IF(N('Units and allocation'!B33)=0,0,D43/N('Units and allocation'!B33))</f>
        <v/>
      </c>
    </row>
    <row r="44">
      <c r="A44" s="35">
        <f>'Units and allocation'!A34</f>
        <v/>
      </c>
      <c r="B44" s="17">
        <f>'Units and allocation'!E34</f>
        <v/>
      </c>
      <c r="C44" s="28">
        <f>$B$14*B44</f>
        <v/>
      </c>
      <c r="D44" s="28">
        <f>IF($B$15=0,0,C44/$B$15)</f>
        <v/>
      </c>
      <c r="E44" s="28">
        <f>IF(N('Units and allocation'!B34)=0,0,D44/N('Units and allocation'!B34))</f>
        <v/>
      </c>
    </row>
    <row r="45">
      <c r="A45" s="35">
        <f>'Units and allocation'!A35</f>
        <v/>
      </c>
      <c r="B45" s="17">
        <f>'Units and allocation'!E35</f>
        <v/>
      </c>
      <c r="C45" s="28">
        <f>$B$14*B45</f>
        <v/>
      </c>
      <c r="D45" s="28">
        <f>IF($B$15=0,0,C45/$B$15)</f>
        <v/>
      </c>
      <c r="E45" s="28">
        <f>IF(N('Units and allocation'!B35)=0,0,D45/N('Units and allocation'!B35))</f>
        <v/>
      </c>
    </row>
    <row r="46">
      <c r="A46" s="35">
        <f>'Units and allocation'!A36</f>
        <v/>
      </c>
      <c r="B46" s="17">
        <f>'Units and allocation'!E36</f>
        <v/>
      </c>
      <c r="C46" s="28">
        <f>$B$14*B46</f>
        <v/>
      </c>
      <c r="D46" s="28">
        <f>IF($B$15=0,0,C46/$B$15)</f>
        <v/>
      </c>
      <c r="E46" s="28">
        <f>IF(N('Units and allocation'!B36)=0,0,D46/N('Units and allocation'!B36))</f>
        <v/>
      </c>
    </row>
    <row r="47">
      <c r="A47" s="35">
        <f>'Units and allocation'!A37</f>
        <v/>
      </c>
      <c r="B47" s="17">
        <f>'Units and allocation'!E37</f>
        <v/>
      </c>
      <c r="C47" s="28">
        <f>$B$14*B47</f>
        <v/>
      </c>
      <c r="D47" s="28">
        <f>IF($B$15=0,0,C47/$B$15)</f>
        <v/>
      </c>
      <c r="E47" s="28">
        <f>IF(N('Units and allocation'!B37)=0,0,D47/N('Units and allocation'!B37))</f>
        <v/>
      </c>
    </row>
    <row r="48">
      <c r="A48" s="35">
        <f>'Units and allocation'!A38</f>
        <v/>
      </c>
      <c r="B48" s="17">
        <f>'Units and allocation'!E38</f>
        <v/>
      </c>
      <c r="C48" s="28">
        <f>$B$14*B48</f>
        <v/>
      </c>
      <c r="D48" s="28">
        <f>IF($B$15=0,0,C48/$B$15)</f>
        <v/>
      </c>
      <c r="E48" s="28">
        <f>IF(N('Units and allocation'!B38)=0,0,D48/N('Units and allocation'!B38))</f>
        <v/>
      </c>
    </row>
    <row r="49">
      <c r="A49" s="35">
        <f>'Units and allocation'!A39</f>
        <v/>
      </c>
      <c r="B49" s="17">
        <f>'Units and allocation'!E39</f>
        <v/>
      </c>
      <c r="C49" s="28">
        <f>$B$14*B49</f>
        <v/>
      </c>
      <c r="D49" s="28">
        <f>IF($B$15=0,0,C49/$B$15)</f>
        <v/>
      </c>
      <c r="E49" s="28">
        <f>IF(N('Units and allocation'!B39)=0,0,D49/N('Units and allocation'!B39))</f>
        <v/>
      </c>
    </row>
    <row r="50">
      <c r="A50" s="35">
        <f>'Units and allocation'!A40</f>
        <v/>
      </c>
      <c r="B50" s="17">
        <f>'Units and allocation'!E40</f>
        <v/>
      </c>
      <c r="C50" s="28">
        <f>$B$14*B50</f>
        <v/>
      </c>
      <c r="D50" s="28">
        <f>IF($B$15=0,0,C50/$B$15)</f>
        <v/>
      </c>
      <c r="E50" s="28">
        <f>IF(N('Units and allocation'!B40)=0,0,D50/N('Units and allocation'!B40))</f>
        <v/>
      </c>
    </row>
    <row r="51">
      <c r="A51" s="35">
        <f>'Units and allocation'!A41</f>
        <v/>
      </c>
      <c r="B51" s="17">
        <f>'Units and allocation'!E41</f>
        <v/>
      </c>
      <c r="C51" s="28">
        <f>$B$14*B51</f>
        <v/>
      </c>
      <c r="D51" s="28">
        <f>IF($B$15=0,0,C51/$B$15)</f>
        <v/>
      </c>
      <c r="E51" s="28">
        <f>IF(N('Units and allocation'!B41)=0,0,D51/N('Units and allocation'!B41))</f>
        <v/>
      </c>
    </row>
    <row r="52">
      <c r="A52" s="35">
        <f>'Units and allocation'!A42</f>
        <v/>
      </c>
      <c r="B52" s="17">
        <f>'Units and allocation'!E42</f>
        <v/>
      </c>
      <c r="C52" s="28">
        <f>$B$14*B52</f>
        <v/>
      </c>
      <c r="D52" s="28">
        <f>IF($B$15=0,0,C52/$B$15)</f>
        <v/>
      </c>
      <c r="E52" s="28">
        <f>IF(N('Units and allocation'!B42)=0,0,D52/N('Units and allocation'!B42))</f>
        <v/>
      </c>
    </row>
    <row r="53">
      <c r="A53" s="35">
        <f>'Units and allocation'!A43</f>
        <v/>
      </c>
      <c r="B53" s="17">
        <f>'Units and allocation'!E43</f>
        <v/>
      </c>
      <c r="C53" s="28">
        <f>$B$14*B53</f>
        <v/>
      </c>
      <c r="D53" s="28">
        <f>IF($B$15=0,0,C53/$B$15)</f>
        <v/>
      </c>
      <c r="E53" s="28">
        <f>IF(N('Units and allocation'!B43)=0,0,D53/N('Units and allocation'!B43))</f>
        <v/>
      </c>
    </row>
    <row r="54">
      <c r="A54" s="35">
        <f>'Units and allocation'!A44</f>
        <v/>
      </c>
      <c r="B54" s="17">
        <f>'Units and allocation'!E44</f>
        <v/>
      </c>
      <c r="C54" s="28">
        <f>$B$14*B54</f>
        <v/>
      </c>
      <c r="D54" s="28">
        <f>IF($B$15=0,0,C54/$B$15)</f>
        <v/>
      </c>
      <c r="E54" s="28">
        <f>IF(N('Units and allocation'!B44)=0,0,D54/N('Units and allocation'!B44))</f>
        <v/>
      </c>
    </row>
    <row r="55">
      <c r="A55" s="35">
        <f>'Units and allocation'!A45</f>
        <v/>
      </c>
      <c r="B55" s="17">
        <f>'Units and allocation'!E45</f>
        <v/>
      </c>
      <c r="C55" s="28">
        <f>$B$14*B55</f>
        <v/>
      </c>
      <c r="D55" s="28">
        <f>IF($B$15=0,0,C55/$B$15)</f>
        <v/>
      </c>
      <c r="E55" s="28">
        <f>IF(N('Units and allocation'!B45)=0,0,D55/N('Units and allocation'!B45))</f>
        <v/>
      </c>
    </row>
    <row r="56">
      <c r="A56" s="35">
        <f>'Units and allocation'!A46</f>
        <v/>
      </c>
      <c r="B56" s="17">
        <f>'Units and allocation'!E46</f>
        <v/>
      </c>
      <c r="C56" s="28">
        <f>$B$14*B56</f>
        <v/>
      </c>
      <c r="D56" s="28">
        <f>IF($B$15=0,0,C56/$B$15)</f>
        <v/>
      </c>
      <c r="E56" s="28">
        <f>IF(N('Units and allocation'!B46)=0,0,D56/N('Units and allocation'!B46))</f>
        <v/>
      </c>
    </row>
    <row r="57">
      <c r="A57" s="35">
        <f>'Units and allocation'!A47</f>
        <v/>
      </c>
      <c r="B57" s="17">
        <f>'Units and allocation'!E47</f>
        <v/>
      </c>
      <c r="C57" s="28">
        <f>$B$14*B57</f>
        <v/>
      </c>
      <c r="D57" s="28">
        <f>IF($B$15=0,0,C57/$B$15)</f>
        <v/>
      </c>
      <c r="E57" s="28">
        <f>IF(N('Units and allocation'!B47)=0,0,D57/N('Units and allocation'!B47))</f>
        <v/>
      </c>
    </row>
    <row r="58">
      <c r="A58" s="35">
        <f>'Units and allocation'!A48</f>
        <v/>
      </c>
      <c r="B58" s="17">
        <f>'Units and allocation'!E48</f>
        <v/>
      </c>
      <c r="C58" s="28">
        <f>$B$14*B58</f>
        <v/>
      </c>
      <c r="D58" s="28">
        <f>IF($B$15=0,0,C58/$B$15)</f>
        <v/>
      </c>
      <c r="E58" s="28">
        <f>IF(N('Units and allocation'!B48)=0,0,D58/N('Units and allocation'!B48))</f>
        <v/>
      </c>
    </row>
    <row r="59">
      <c r="A59" s="35">
        <f>'Units and allocation'!A49</f>
        <v/>
      </c>
      <c r="B59" s="17">
        <f>'Units and allocation'!E49</f>
        <v/>
      </c>
      <c r="C59" s="28">
        <f>$B$14*B59</f>
        <v/>
      </c>
      <c r="D59" s="28">
        <f>IF($B$15=0,0,C59/$B$15)</f>
        <v/>
      </c>
      <c r="E59" s="28">
        <f>IF(N('Units and allocation'!B49)=0,0,D59/N('Units and allocation'!B49))</f>
        <v/>
      </c>
    </row>
    <row r="60">
      <c r="A60" s="18" t="inlineStr">
        <is>
          <t>TOTAL ALLOCATED</t>
        </is>
      </c>
      <c r="B60" s="21">
        <f>SUM(B20:B59)</f>
        <v/>
      </c>
      <c r="C60" s="29">
        <f>SUM(C20:C59)</f>
        <v/>
      </c>
      <c r="D60" s="29">
        <f>SUM(D20:D59)</f>
        <v/>
      </c>
    </row>
    <row r="62">
      <c r="A62" s="3" t="inlineStr">
        <is>
          <t>Check</t>
        </is>
      </c>
    </row>
    <row r="63">
      <c r="A63" s="22" t="inlineStr">
        <is>
          <t>Allocated equals amount to assess</t>
        </is>
      </c>
      <c r="B63" s="23">
        <f>IF(ROUND(C60-B14,2)=0,"OK","OUT BY "&amp;TEXT(C60-B14,"#,##0.00"))</f>
        <v/>
      </c>
    </row>
    <row r="64" ht="40" customHeight="1">
      <c r="A64" s="13" t="inlineStr">
        <is>
          <t>If this reads OUT BY, the shares on Units and allocation do not reconcile. Fix them there. A budget that does not balance to what is assessed is the single most common defect in an adopted association budget.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0"/>
  <sheetViews>
    <sheetView showGridLines="0" workbookViewId="0">
      <selection activeCell="A1" sqref="A1"/>
    </sheetView>
  </sheetViews>
  <sheetFormatPr baseColWidth="8" defaultRowHeight="15"/>
  <cols>
    <col width="46" customWidth="1" min="1" max="1"/>
    <col width="22" customWidth="1" min="2" max="2"/>
    <col width="50" customWidth="1" min="3" max="3"/>
  </cols>
  <sheetData>
    <row r="1">
      <c r="A1" s="1" t="inlineStr">
        <is>
          <t>Board summary</t>
        </is>
      </c>
    </row>
    <row r="2">
      <c r="A2" s="2" t="inlineStr">
        <is>
          <t>The one page a board adopts and an owner reads.</t>
        </is>
      </c>
    </row>
    <row r="4">
      <c r="A4" s="11" t="inlineStr">
        <is>
          <t>Association</t>
        </is>
      </c>
      <c r="B4" s="35">
        <f>AssocName</f>
        <v/>
      </c>
    </row>
    <row r="5">
      <c r="A5" s="11" t="inlineStr">
        <is>
          <t>Fiscal year</t>
        </is>
      </c>
      <c r="B5" s="35">
        <f>FyStart&amp;" to "&amp;FyEnd</f>
        <v/>
      </c>
    </row>
    <row r="6">
      <c r="A6" s="11" t="inlineStr">
        <is>
          <t>Total units</t>
        </is>
      </c>
      <c r="B6" s="24">
        <f>TotalUnits</f>
        <v/>
      </c>
    </row>
    <row r="8">
      <c r="A8" s="11" t="inlineStr">
        <is>
          <t>Operating expenses</t>
        </is>
      </c>
      <c r="B8" s="28">
        <f>OperatingTotal</f>
        <v/>
      </c>
    </row>
    <row r="9">
      <c r="A9" s="11" t="inlineStr">
        <is>
          <t>Contingency</t>
        </is>
      </c>
      <c r="B9" s="28">
        <f>ContingencyAmount</f>
        <v/>
      </c>
    </row>
    <row r="10">
      <c r="A10" s="11" t="inlineStr">
        <is>
          <t>Reserve contribution</t>
        </is>
      </c>
      <c r="B10" s="28">
        <f>ReserveTotal</f>
        <v/>
      </c>
    </row>
    <row r="11">
      <c r="A11" s="11" t="inlineStr">
        <is>
          <t>Total requirement</t>
        </is>
      </c>
      <c r="B11" s="29">
        <f>TotalRequirement</f>
        <v/>
      </c>
    </row>
    <row r="12">
      <c r="A12" s="11" t="inlineStr">
        <is>
          <t>Less other income</t>
        </is>
      </c>
      <c r="B12" s="28">
        <f>OtherIncomeTotal</f>
        <v/>
      </c>
    </row>
    <row r="13">
      <c r="A13" s="11" t="inlineStr">
        <is>
          <t>Amount to assess</t>
        </is>
      </c>
      <c r="B13" s="29">
        <f>AmountToAssess</f>
        <v/>
      </c>
    </row>
    <row r="15">
      <c r="A15" s="11" t="inlineStr">
        <is>
          <t>Average per unit per year</t>
        </is>
      </c>
      <c r="B15" s="28">
        <f>IF(TotalUnits=0,0,AmountToAssess/TotalUnits)</f>
        <v/>
      </c>
    </row>
    <row r="16">
      <c r="A16" s="11" t="inlineStr">
        <is>
          <t>Average per unit per period</t>
        </is>
      </c>
      <c r="B16" s="28">
        <f>IF(TotalUnits=0,0,IF(PeriodsPerYear=0,0,AmountToAssess/TotalUnits/PeriodsPerYear))</f>
        <v/>
      </c>
    </row>
    <row r="17">
      <c r="A17" s="11" t="inlineStr">
        <is>
          <t>Assessment frequency</t>
        </is>
      </c>
      <c r="B17" s="35">
        <f>AssessFrequency</f>
        <v/>
      </c>
    </row>
    <row r="19">
      <c r="A19" s="11" t="inlineStr">
        <is>
          <t>Adopted by the board on</t>
        </is>
      </c>
      <c r="B19" s="8" t="n"/>
    </row>
    <row r="20">
      <c r="A20" s="13" t="inlineStr">
        <is>
          <t>Average per unit is an average only. Where units carry different shares, an individual owner's assessment is on the Assessment calculation sheet.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2026-08-22T14:44:23Z</dcterms:created>
  <dcterms:modified xmlns:dcterms="http://purl.org/dc/terms/" xmlns:xsi="http://www.w3.org/2001/XMLSchema-instance" xsi:type="dcterms:W3CDTF">2026-08-22T14:44:23Z</dcterms:modified>
</cp:coreProperties>
</file>